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6730" tabRatio="631" activeTab="1"/>
  </bookViews>
  <sheets>
    <sheet name="BL3-6" sheetId="43" r:id="rId1"/>
    <sheet name="PL7-10" sheetId="34" r:id="rId2"/>
    <sheet name="CH11" sheetId="46" r:id="rId3"/>
    <sheet name="CH12" sheetId="44" r:id="rId4"/>
    <sheet name="CH13" sheetId="37" r:id="rId5"/>
    <sheet name="CF14-17" sheetId="42" r:id="rId6"/>
  </sheets>
  <definedNames>
    <definedName name="__FPMExcelClient_CellBasedFunctionStatus" localSheetId="0" hidden="1">"2_1_2_2_2_2"</definedName>
    <definedName name="__FPMExcelClient_RefreshTime" localSheetId="0">637121866833176000</definedName>
    <definedName name="_xlnm._FilterDatabase" localSheetId="5" hidden="1">'CF14-17'!$F$57:$F$66</definedName>
    <definedName name="EPMWorkbookOptions_1" hidden="1">"u1gAAB+LCAAAAAAABADtnOFvokoQwL9fcv+D8bvCCqI21AuitjQKPsD2Nc2FoKyVnIIHtLb//VtRFBR6to8zrtC0xu7MDsOP2Z1ll4X98TafFV6h45q2dV0EZbJYgNbYNkzr+br44k1KgCn+aH7/xj7Yzq+Rbf+SFh5SdQuonuVevbnmdXHqeYsrglgul+UlVbadZ6JCkoD4t99TxlM410um5Xq6NYbFbS3jz7WK6KiFAsvblgXHq2OqNv/i"</definedName>
    <definedName name="EPMWorkbookOptions_2" hidden="1">"ONDy7k249IURcVv39E0pKhf1OVwfbXskD84XL47pH2roQmfgwAlE9sawjBwqNrXuoK+1Brz4AEjtaVMJNCplwNTLoNYogyp5VSdBhXD1BTFajImf2hM/6K4+ERF7Zhr6yhH0/0SfufAnS6y82PnELRYzc6yH+B3tW2AjaiVUvDnlZsSTPQfWwHYMC0Si6NY0DGi1zTm0XN/dZNWdq25EB2kpU3u5tcHbM9tpes4LZIkYwUdV/bOIqXlwdpuK"</definedName>
    <definedName name="EPMWorkbookOptions_3" hidden="1">"CIIH37yu/mo7pof88q/HuvKBbK/+rfk8naE/T4EzFFjQuDWhozvjqbmz86HOEf50Tcf1QicUL98ztD3rZODHaoX1hpb5+wX6JDmel4aiyhJxwo9srK8g6iqqJKDqIGQg7tr6dSXHgE6TZIn1l1jr7mKmvw8cewEd770Jqkx1AkeTUpUx6BJdmTRK9SqEJVKHFdoY1ejaiFodOVorxnBPd7cXrg/nI9T5xahFgzxWAams64cwPW0g/iw/DTi5"</definedName>
    <definedName name="EPMWorkbookOptions_4" hidden="1">"I6q3AH1VujLHczfyAPUJB1USTAcx9b5TLaDu9soyZ9fFVewU9xrlx1f3uLos8aeTTpEK4sGQlRxJCAmokeufnMp+8+HR6CCnEqaicqqGJLhDYYljeuRQUvl7CbDd1todlRN64OtJkCTpOkkenwPBBebAHcdoyHK9noaEvkjBPW7Tp9PWREns4M7ljNqzyPUeVYH/cmOmqGqVpunjG3PlAhvzBmI0VnlJVLStCPOITReNKOVgYsEMhnKXy5Ec"</definedName>
    <definedName name="EPMWorkbookOptions_5" hidden="1">"JMQ8WGLIKFwP/2A5o1Q4bAuq0P5yJmRqgKzXa8dnQuoTmZCuNajKhGZKo9oIoExI1kojpkGVjMakpoO6ruvQOIdMuGZ40IL9ctxDNVUooqRkeQ4jDokgDrI8gRGLhJdIkEdJGEn3nrvDP0rOJ+21huguRe5w/2c6h2Eo6hPzOfTl3QIGFA/HrkiCe7CmC6XFXcQcTupQesJ9ziRgUsmZJMVJhcnTX4KbX0h/PKd2biT58YRL+tXLS38Bxb30"</definedName>
    <definedName name="EPMWorkbookOptions_6" hidden="1">"x6tDrod7rP4NJpoi9HHnckZtWFJUqXXX4U/5YA5zga14y3F/JaN1l+kxWxKY1fh+I8vRRNGoHQX7Cb/z6eEQVUE95Rildnm925rh3nqbtno6GfMwTRNItdrIcYQeNgQ5jnB0ZHcuOqH3UAXcgZxPkuv2pIcTprj65aW4FcG91ZJGI7M9WAyNDC+5xtBQ8M9u59N73cjScKCcsP9qXF7/tWa4twUmyxMPsUAyfMsSy6N/p7RyIJEAyRtMhEc+"</definedName>
    <definedName name="EPMWorkbookOptions_7" hidden="1">"Sk9w8wt5ThDVjsxLJ0x04DN7YDF5UHJDMbrg7Qcv9k/0poYkmGEPBDmX0IOBmV6PSUACyOzulU7uULAfG51P7pMHKj+UEV7+lGsx4AL3v4ZIojhFv73Mbu45QKHeYt9kU2PRf5RzFkFcPLRzFhsWQwV7FueT1lSh3zllPvvMFnBM7udWCKPD0QoJ6DLJ4B6laQPBfsUhVSBUmaRyIBEgILO3cAlN5h/sgZxPput3OGUod065TAc+s80bk7u3"</definedName>
    <definedName name="EPMWorkbookOptions_8" hidden="1">"AON6LPaoYj8WSw2Epgg3YptTsZ/FTbHNHqEU8SZeiSXiXusaKQ3UkbXDd96GCw/fk8vKcOJAdypZ0gJawVtMo4W+Hj+DurMyKlmK/goDzf1iXzd4ITBqqJ6PMdA+FET1l8bmqrGCe687pj6awT50nncWDsq/f9uZ3byAuPkft4AwcLtYAAA="</definedName>
    <definedName name="_xlnm.Print_Area" localSheetId="0">'BL3-6'!$A$1:$J$124</definedName>
    <definedName name="_xlnm.Print_Area" localSheetId="5">'CF14-17'!$A$1:$L$119</definedName>
    <definedName name="_xlnm.Print_Area" localSheetId="2">'CH11'!$A$1:$AL$35</definedName>
    <definedName name="_xlnm.Print_Area" localSheetId="3">'CH12'!$A$1:$AL$31</definedName>
    <definedName name="_xlnm.Print_Area" localSheetId="4">'CH13'!$A$1:$AD$34</definedName>
    <definedName name="_xlnm.Print_Area" localSheetId="1">'PL7-10'!$A$1:$J$105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42" l="1"/>
  <c r="L68" i="42"/>
  <c r="J68" i="42"/>
  <c r="H68" i="42"/>
  <c r="J33" i="42"/>
  <c r="D30" i="37"/>
  <c r="D34" i="37"/>
  <c r="AB28" i="37"/>
  <c r="AD28" i="37"/>
  <c r="H92" i="42"/>
  <c r="L33" i="42"/>
  <c r="H33" i="42"/>
  <c r="AB12" i="37"/>
  <c r="AF34" i="46"/>
  <c r="AH34" i="46"/>
  <c r="AL34" i="46"/>
  <c r="AF33" i="46"/>
  <c r="AH33" i="46"/>
  <c r="AL33" i="46"/>
  <c r="AF30" i="46"/>
  <c r="AH30" i="46"/>
  <c r="AL30" i="46"/>
  <c r="AF29" i="46"/>
  <c r="AH29" i="46"/>
  <c r="AL29" i="46"/>
  <c r="AF27" i="46"/>
  <c r="AH27" i="46"/>
  <c r="AL27" i="46"/>
  <c r="AF23" i="46"/>
  <c r="AH23" i="46"/>
  <c r="AL23" i="46"/>
  <c r="AF22" i="46"/>
  <c r="AH22" i="46"/>
  <c r="AL22" i="46"/>
  <c r="AF21" i="46"/>
  <c r="AH21" i="46"/>
  <c r="AL21" i="46"/>
  <c r="AF17" i="46"/>
  <c r="AH17" i="46"/>
  <c r="AL17" i="46"/>
  <c r="AF30" i="44"/>
  <c r="AF29" i="44"/>
  <c r="AF26" i="44"/>
  <c r="AF25" i="44"/>
  <c r="AF23" i="44"/>
  <c r="AF19" i="44"/>
  <c r="AD17" i="44"/>
  <c r="AF16" i="44"/>
  <c r="AF17" i="44"/>
  <c r="AF13" i="44"/>
  <c r="AH13" i="44"/>
  <c r="AL13" i="44"/>
  <c r="AJ31" i="46"/>
  <c r="X31" i="46"/>
  <c r="AB31" i="46"/>
  <c r="Z31" i="46"/>
  <c r="AD31" i="46"/>
  <c r="V31" i="46"/>
  <c r="T31" i="46"/>
  <c r="R31" i="46"/>
  <c r="P31" i="46"/>
  <c r="N31" i="46"/>
  <c r="L31" i="46"/>
  <c r="J31" i="46"/>
  <c r="H31" i="46"/>
  <c r="F31" i="46"/>
  <c r="D31" i="46"/>
  <c r="AJ24" i="46"/>
  <c r="X24" i="46"/>
  <c r="AB24" i="46"/>
  <c r="Z24" i="46"/>
  <c r="AD24" i="46"/>
  <c r="V24" i="46"/>
  <c r="T24" i="46"/>
  <c r="R24" i="46"/>
  <c r="P24" i="46"/>
  <c r="N24" i="46"/>
  <c r="L24" i="46"/>
  <c r="J24" i="46"/>
  <c r="H24" i="46"/>
  <c r="F24" i="46"/>
  <c r="D24" i="46"/>
  <c r="AJ18" i="46"/>
  <c r="X18" i="46"/>
  <c r="AB18" i="46"/>
  <c r="Z18" i="46"/>
  <c r="AD18" i="46"/>
  <c r="V18" i="46"/>
  <c r="T18" i="46"/>
  <c r="R18" i="46"/>
  <c r="P18" i="46"/>
  <c r="N18" i="46"/>
  <c r="L18" i="46"/>
  <c r="J18" i="46"/>
  <c r="H18" i="46"/>
  <c r="F18" i="46"/>
  <c r="D18" i="46"/>
  <c r="AD25" i="46"/>
  <c r="AD35" i="46"/>
  <c r="F25" i="46"/>
  <c r="F35" i="46"/>
  <c r="J25" i="46"/>
  <c r="J35" i="46"/>
  <c r="D25" i="46"/>
  <c r="D35" i="46"/>
  <c r="AF27" i="44"/>
  <c r="R25" i="46"/>
  <c r="R35" i="46"/>
  <c r="T25" i="46"/>
  <c r="T35" i="46"/>
  <c r="H25" i="46"/>
  <c r="H35" i="46"/>
  <c r="N25" i="46"/>
  <c r="N35" i="46"/>
  <c r="Z25" i="46"/>
  <c r="Z35" i="46"/>
  <c r="L25" i="46"/>
  <c r="L35" i="46"/>
  <c r="AJ25" i="46"/>
  <c r="AJ35" i="46"/>
  <c r="P25" i="46"/>
  <c r="P35" i="46"/>
  <c r="AB25" i="46"/>
  <c r="AB35" i="46"/>
  <c r="X25" i="46"/>
  <c r="X35" i="46"/>
  <c r="V25" i="46"/>
  <c r="V35" i="46"/>
  <c r="AF20" i="44"/>
  <c r="AF21" i="44"/>
  <c r="AF18" i="46"/>
  <c r="AF24" i="46"/>
  <c r="AH24" i="46"/>
  <c r="AL24" i="46"/>
  <c r="AF31" i="46"/>
  <c r="AH31" i="46"/>
  <c r="AL31" i="46"/>
  <c r="AF31" i="44"/>
  <c r="AF25" i="46"/>
  <c r="AH25" i="46"/>
  <c r="AL25" i="46"/>
  <c r="AH18" i="46"/>
  <c r="AL18" i="46"/>
  <c r="AF35" i="46"/>
  <c r="AH35" i="46"/>
  <c r="AL35" i="46"/>
  <c r="F48" i="34"/>
  <c r="J30" i="37"/>
  <c r="J34" i="37"/>
  <c r="J17" i="37"/>
  <c r="J21" i="37"/>
  <c r="L27" i="44"/>
  <c r="L20" i="44"/>
  <c r="L17" i="44"/>
  <c r="D120" i="43"/>
  <c r="D122" i="43"/>
  <c r="L21" i="44"/>
  <c r="L31" i="44"/>
  <c r="F92" i="42"/>
  <c r="D105" i="34"/>
  <c r="D87" i="43"/>
  <c r="T30" i="37"/>
  <c r="T34" i="37"/>
  <c r="T17" i="37"/>
  <c r="T21" i="37"/>
  <c r="V27" i="44"/>
  <c r="V20" i="44"/>
  <c r="V17" i="44"/>
  <c r="V21" i="44"/>
  <c r="V31" i="44"/>
  <c r="F16" i="34"/>
  <c r="F50" i="43"/>
  <c r="J50" i="43"/>
  <c r="H50" i="43"/>
  <c r="D50" i="43"/>
  <c r="P27" i="44"/>
  <c r="P20" i="44"/>
  <c r="P17" i="44"/>
  <c r="P21" i="44"/>
  <c r="P31" i="44"/>
  <c r="N30" i="37"/>
  <c r="N34" i="37"/>
  <c r="N17" i="37"/>
  <c r="N21" i="37"/>
  <c r="AB20" i="37"/>
  <c r="AD20" i="37"/>
  <c r="AB19" i="37"/>
  <c r="AD19" i="37"/>
  <c r="AD12" i="37"/>
  <c r="AB16" i="37"/>
  <c r="AD16" i="37"/>
  <c r="AB14" i="37"/>
  <c r="AD14" i="37"/>
  <c r="J24" i="43"/>
  <c r="F24" i="43"/>
  <c r="AB33" i="37"/>
  <c r="AD33" i="37"/>
  <c r="H24" i="43"/>
  <c r="H30" i="37"/>
  <c r="H34" i="37"/>
  <c r="AB29" i="37"/>
  <c r="AD29" i="37"/>
  <c r="AB32" i="37"/>
  <c r="AD32" i="37"/>
  <c r="AB26" i="37"/>
  <c r="AD26" i="37"/>
  <c r="X30" i="37"/>
  <c r="X34" i="37"/>
  <c r="V30" i="37"/>
  <c r="V34" i="37"/>
  <c r="Z30" i="37"/>
  <c r="Z34" i="37"/>
  <c r="R30" i="37"/>
  <c r="R34" i="37"/>
  <c r="L30" i="37"/>
  <c r="L34" i="37"/>
  <c r="F30" i="37"/>
  <c r="F34" i="37"/>
  <c r="AB30" i="37"/>
  <c r="AH30" i="44"/>
  <c r="AL30" i="44"/>
  <c r="AH29" i="44"/>
  <c r="AL29" i="44"/>
  <c r="AH25" i="44"/>
  <c r="AL25" i="44"/>
  <c r="AH26" i="44"/>
  <c r="AL26" i="44"/>
  <c r="AH23" i="44"/>
  <c r="AL23" i="44"/>
  <c r="AH19" i="44"/>
  <c r="AL19" i="44"/>
  <c r="AJ17" i="44"/>
  <c r="X17" i="44"/>
  <c r="AB17" i="44"/>
  <c r="Z17" i="44"/>
  <c r="T17" i="44"/>
  <c r="R17" i="44"/>
  <c r="N17" i="44"/>
  <c r="J17" i="44"/>
  <c r="H17" i="44"/>
  <c r="F17" i="44"/>
  <c r="D17" i="44"/>
  <c r="AH16" i="44"/>
  <c r="AL16" i="44"/>
  <c r="J87" i="43"/>
  <c r="H87" i="43"/>
  <c r="F87" i="43"/>
  <c r="AH17" i="44"/>
  <c r="AL17" i="44"/>
  <c r="F120" i="43"/>
  <c r="F122" i="43"/>
  <c r="J120" i="43"/>
  <c r="J122" i="43"/>
  <c r="D20" i="44"/>
  <c r="AB24" i="37"/>
  <c r="AB34" i="37"/>
  <c r="AD24" i="37"/>
  <c r="F74" i="34"/>
  <c r="H120" i="43"/>
  <c r="H122" i="43"/>
  <c r="J77" i="43"/>
  <c r="J89" i="43"/>
  <c r="H77" i="43"/>
  <c r="F77" i="43"/>
  <c r="F89" i="43"/>
  <c r="D77" i="43"/>
  <c r="J52" i="43"/>
  <c r="F52" i="43"/>
  <c r="D24" i="43"/>
  <c r="F124" i="43"/>
  <c r="J124" i="43"/>
  <c r="H89" i="43"/>
  <c r="H124" i="43"/>
  <c r="D89" i="43"/>
  <c r="D124" i="43"/>
  <c r="H52" i="43"/>
  <c r="D52" i="43"/>
  <c r="J105" i="34"/>
  <c r="J89" i="34"/>
  <c r="J74" i="34"/>
  <c r="J48" i="34"/>
  <c r="J61" i="34"/>
  <c r="J29" i="34"/>
  <c r="J16" i="34"/>
  <c r="F105" i="34"/>
  <c r="F89" i="34"/>
  <c r="F91" i="34"/>
  <c r="F61" i="34"/>
  <c r="F29" i="34"/>
  <c r="F33" i="34"/>
  <c r="F35" i="34"/>
  <c r="L115" i="42"/>
  <c r="L92" i="42"/>
  <c r="L53" i="42"/>
  <c r="H115" i="42"/>
  <c r="H53" i="42"/>
  <c r="D17" i="37"/>
  <c r="D21" i="37"/>
  <c r="J91" i="34"/>
  <c r="J92" i="34"/>
  <c r="J33" i="34"/>
  <c r="J35" i="34"/>
  <c r="L103" i="42"/>
  <c r="L106" i="42"/>
  <c r="L108" i="42"/>
  <c r="H103" i="42"/>
  <c r="H106" i="42"/>
  <c r="H108" i="42"/>
  <c r="F92" i="34"/>
  <c r="D89" i="34"/>
  <c r="H74" i="34"/>
  <c r="D16" i="34"/>
  <c r="D29" i="34"/>
  <c r="D33" i="34"/>
  <c r="D35" i="34"/>
  <c r="F115" i="42"/>
  <c r="X17" i="37"/>
  <c r="X21" i="37"/>
  <c r="V17" i="37"/>
  <c r="V21" i="37"/>
  <c r="Z17" i="37"/>
  <c r="Z21" i="37"/>
  <c r="R17" i="37"/>
  <c r="R21" i="37"/>
  <c r="P17" i="37"/>
  <c r="P21" i="37"/>
  <c r="L17" i="37"/>
  <c r="L21" i="37"/>
  <c r="H17" i="37"/>
  <c r="H21" i="37"/>
  <c r="F17" i="37"/>
  <c r="F21" i="37"/>
  <c r="AJ27" i="44"/>
  <c r="X27" i="44"/>
  <c r="AB27" i="44"/>
  <c r="Z27" i="44"/>
  <c r="AD27" i="44"/>
  <c r="T27" i="44"/>
  <c r="R27" i="44"/>
  <c r="N27" i="44"/>
  <c r="J27" i="44"/>
  <c r="H27" i="44"/>
  <c r="F27" i="44"/>
  <c r="D27" i="44"/>
  <c r="AJ20" i="44"/>
  <c r="AJ21" i="44"/>
  <c r="X20" i="44"/>
  <c r="X21" i="44"/>
  <c r="AB20" i="44"/>
  <c r="AB21" i="44"/>
  <c r="Z20" i="44"/>
  <c r="Z21" i="44"/>
  <c r="AD20" i="44"/>
  <c r="AD21" i="44"/>
  <c r="T20" i="44"/>
  <c r="T21" i="44"/>
  <c r="R20" i="44"/>
  <c r="R21" i="44"/>
  <c r="N20" i="44"/>
  <c r="N21" i="44"/>
  <c r="J20" i="44"/>
  <c r="J21" i="44"/>
  <c r="H20" i="44"/>
  <c r="F20" i="44"/>
  <c r="F21" i="44"/>
  <c r="D21" i="44"/>
  <c r="Z31" i="44"/>
  <c r="AD31" i="44"/>
  <c r="N31" i="44"/>
  <c r="T31" i="44"/>
  <c r="J31" i="44"/>
  <c r="AJ31" i="44"/>
  <c r="AB31" i="44"/>
  <c r="D31" i="44"/>
  <c r="F31" i="44"/>
  <c r="X31" i="44"/>
  <c r="R31" i="44"/>
  <c r="AH27" i="44"/>
  <c r="AL27" i="44"/>
  <c r="H21" i="44"/>
  <c r="H31" i="44"/>
  <c r="AH20" i="44"/>
  <c r="AL20" i="44"/>
  <c r="AB17" i="37"/>
  <c r="AB21" i="37"/>
  <c r="AD17" i="37"/>
  <c r="AD21" i="37"/>
  <c r="AH21" i="44"/>
  <c r="D48" i="34"/>
  <c r="AH31" i="44"/>
  <c r="AL21" i="44"/>
  <c r="AL31" i="44"/>
  <c r="D74" i="34"/>
  <c r="D91" i="34"/>
  <c r="J115" i="42"/>
  <c r="H89" i="34"/>
  <c r="H29" i="34"/>
  <c r="H16" i="34"/>
  <c r="J92" i="42"/>
  <c r="H33" i="34"/>
  <c r="H35" i="34"/>
  <c r="H48" i="34"/>
  <c r="H91" i="34"/>
  <c r="H61" i="34"/>
  <c r="J53" i="42"/>
  <c r="D61" i="34"/>
  <c r="H92" i="34"/>
  <c r="J103" i="42"/>
  <c r="J106" i="42"/>
  <c r="J108" i="42"/>
  <c r="D92" i="34"/>
  <c r="F33" i="42"/>
  <c r="F53" i="42"/>
  <c r="P30" i="37"/>
  <c r="P34" i="37"/>
  <c r="H105" i="34"/>
  <c r="F103" i="42"/>
  <c r="F106" i="42"/>
  <c r="F108" i="42"/>
  <c r="AD30" i="37"/>
  <c r="AD34" i="37"/>
</calcChain>
</file>

<file path=xl/sharedStrings.xml><?xml version="1.0" encoding="utf-8"?>
<sst xmlns="http://schemas.openxmlformats.org/spreadsheetml/2006/main" count="586" uniqueCount="313">
  <si>
    <t>บริษัท เจริญโภคภัณฑ์อาหาร จำกัด (มหาชน) และบริษัทย่อย</t>
  </si>
  <si>
    <t>งบฐานะการเงิน</t>
  </si>
  <si>
    <t>(หน่วย: พันบาท)</t>
  </si>
  <si>
    <t>งบการเงินรวม</t>
  </si>
  <si>
    <t>งบการเงินเฉพาะกิจการ</t>
  </si>
  <si>
    <t>31 มีนาคม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</si>
  <si>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</si>
  <si>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</si>
  <si>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</si>
  <si>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</si>
  <si>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</si>
  <si>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</si>
  <si>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>เงินฝากสถาบันการเงินที่มีข้อจำกัดในการเบิกใช้</t>
  </si>
  <si>
    <r>
      <t>ลูกหนี้การค้าและลูกหนี้</t>
    </r>
    <r>
      <rPr>
        <sz val="15"/>
        <rFont val="Angsana New"/>
        <family val="1"/>
      </rPr>
      <t xml:space="preserve">หมุนเวียนอื่น </t>
    </r>
  </si>
  <si>
    <t>ค่าใช้จ่ายจ่ายล่วงหน้า</t>
  </si>
  <si>
    <t>เงินปันผลค้างรับ</t>
  </si>
  <si>
    <t>รายได้ค้างรับ</t>
  </si>
  <si>
    <t>เงินจ่ายล่วงหน้าค่าสินค้า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</si>
  <si>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</si>
  <si>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</si>
  <si>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สินทรัพย์ชีวภาพหมุนเวียน</t>
  </si>
  <si>
    <t>สินทรัพย์ทางการเงินหมุนเวียนอื่น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</si>
  <si>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</si>
  <si>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</si>
  <si>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</si>
  <si>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</si>
  <si>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</si>
  <si>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</si>
  <si>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</si>
  <si>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</si>
  <si>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</si>
  <si>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</si>
  <si>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</si>
  <si>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</si>
  <si>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</si>
  <si>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</si>
  <si>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</si>
  <si>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</si>
  <si>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</si>
  <si>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</si>
  <si>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</si>
  <si>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</si>
  <si>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</si>
  <si>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</si>
  <si>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</si>
  <si>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</si>
  <si>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</si>
  <si>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</si>
  <si>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</si>
  <si>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เจ้าหนี้การค้าและเจ้าหนี้หมุนเวียนอื่น</t>
  </si>
  <si>
    <t>ค่าใช้จ่ายค้างจ่าย</t>
  </si>
  <si>
    <t xml:space="preserve">   ภายในหนึ่งปี</t>
  </si>
  <si>
    <t>ส่วนของหนี้สินตามสัญญาเช่าที่ถึงกำหนดชำระ</t>
  </si>
  <si>
    <t>ส่วนของหุ้นกู้ที่ถึงกำหนดชำระภายในหนึ่งปี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</si>
  <si>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</si>
  <si>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</si>
  <si>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</si>
  <si>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</si>
  <si>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</si>
  <si>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</si>
  <si>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หนี้สินตามสัญญาเช่า</t>
  </si>
  <si>
    <t>หุ้นกู้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</si>
  <si>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</si>
  <si>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</si>
  <si>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</si>
  <si>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</si>
  <si>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</si>
  <si>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</si>
  <si>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</si>
  <si>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</si>
  <si>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</si>
  <si>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</si>
  <si>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</si>
  <si>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</si>
  <si>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</si>
  <si>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</si>
  <si>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ส่วนเกินทุนจากการเปลี่ยนแปลงส่วนได้เสีย</t>
  </si>
  <si>
    <t>ส่วนเกิน (ต่ำกว่า) ทุนจากการรวมธุรกิจ</t>
  </si>
  <si>
    <t xml:space="preserve">   ภายใต้การควบคุมเดียวกัน</t>
  </si>
  <si>
    <t>ส่วนเกินทุนอื่น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</si>
  <si>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</si>
  <si>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</si>
  <si>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</si>
  <si>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   สำรองหุ้นทุนซื้อคืน</t>
  </si>
  <si>
    <t xml:space="preserve">   ยังไม่ได้จัดสรร</t>
  </si>
  <si>
    <t>หุ้นทุนซื้อคืน</t>
  </si>
  <si>
    <t>หุ้นกู้ด้อยสิทธิที่มีลักษณะคล้ายทุน</t>
  </si>
  <si>
    <t>องค์ประกอบอื่นของส่วนของผู้ถือหุ้น</t>
  </si>
  <si>
    <t>รวมส่วนของบริษัทใหญ่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</si>
  <si>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</si>
  <si>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</si>
  <si>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</si>
  <si>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</si>
  <si>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</si>
  <si>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31 มีนาคม</t>
  </si>
  <si>
    <t xml:space="preserve">รายได้ </t>
  </si>
  <si>
    <t>รายได้จากการขายสินค้า</t>
  </si>
  <si>
    <t>รายได้ดอกเบี้ย</t>
  </si>
  <si>
    <t>เงินปันผลรับ</t>
  </si>
  <si>
    <t>กำไรจากเงินลงทุน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</si>
  <si>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</si>
  <si>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</si>
  <si>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</si>
  <si>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</si>
  <si>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</si>
  <si>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</si>
  <si>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</si>
  <si>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กำไรจากการเปลี่ยนแปลงมูลค่า</t>
  </si>
  <si>
    <t xml:space="preserve">   ยุติธรรมของสินทรัพย์ชีวภาพ</t>
  </si>
  <si>
    <t>(กลับรายการ) ขาดทุนจากการด้อยค่า</t>
  </si>
  <si>
    <t>ขาดทุนจากการแลกเปลี่ยนเงินลงทุน</t>
  </si>
  <si>
    <t>ขาดทุนจากอัตราแลกเปลี่ยนสุทธิ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</si>
  <si>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</si>
  <si>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</si>
  <si>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</si>
  <si>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ส่วนแบ่งกำไรจากเงินลงทุนในบริษัทร่วม </t>
  </si>
  <si>
    <t xml:space="preserve">   และการร่วมค้าที่ใช้วิธีส่วนได้เสีย</t>
  </si>
  <si>
    <t>กำไร (ขาดทุน) ก่อนค่าใช้จ่ายภาษีเงินได้</t>
  </si>
  <si>
    <t xml:space="preserve">ค่าใช้จ่ายภาษีเงินได้ </t>
  </si>
  <si>
    <t>กำไร (ขาดทุน) สำหรับงวด</t>
  </si>
  <si>
    <t>การแบ่งปันกำไร (ขาดทุน)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</si>
  <si>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</si>
  <si>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</si>
  <si>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กำไร (ขาดทุน) ต่อหุ้นขั้นพื้นฐานและ</t>
  </si>
  <si>
    <r>
      <t xml:space="preserve">   กำไร (ขาดทุน) ต่อหุ้นปรับลด </t>
    </r>
    <r>
      <rPr>
        <b/>
        <i/>
        <sz val="15"/>
        <color rgb="FF000000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</si>
  <si>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</si>
  <si>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</si>
  <si>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</si>
  <si>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</si>
  <si>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</si>
  <si>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>ส่วนแบ่งกำไรเบ็ดเสร็จอื่นของบริษัทร่วม</t>
  </si>
  <si>
    <t>ภาษีเงินได้ของรายการที่อาจถูกจัดประเภทใหม่</t>
  </si>
  <si>
    <t xml:space="preserve">   ไว้ในกำไรหรือขาดทุนในภายหลัง 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</si>
  <si>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</si>
  <si>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</si>
  <si>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</si>
  <si>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ผลขาดทุนจากเงินลงทุนในตราสารทุนที่</t>
  </si>
  <si>
    <t xml:space="preserve">  กำไรขาดทุนเบ็ดเสร็จอื่น</t>
  </si>
  <si>
    <t>ผลขาดทุนจากการตีราคาสินทรัพย์ใหม่</t>
  </si>
  <si>
    <t>ผลขาดทุนจากการวัดมูลค่าใหม่ของ</t>
  </si>
  <si>
    <t xml:space="preserve">   ผลประโยชน์พนักงานที่กำหนดไว้</t>
  </si>
  <si>
    <t>ส่วนแบ่งกำไรขาดทุนเบ็ดเสร็จอื่นของบริษัทร่วม</t>
  </si>
  <si>
    <t xml:space="preserve">   ที่ใช้วิธีส่วนได้เสีย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</si>
  <si>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</si>
  <si>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</si>
  <si>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เบ็ดเสร็จอื่นสำหรับงวด</t>
  </si>
  <si>
    <t xml:space="preserve">   - สุทธิจากภาษี</t>
  </si>
  <si>
    <t>กำไร (ขาดทุน) เบ็ดเสร็จรวมสำหรับงวด</t>
  </si>
  <si>
    <t>การแบ่งปันกำไร (ขาดทุน) เบ็ดเสร็จรวม</t>
  </si>
  <si>
    <t>งบการเปลี่ยนแปลงส่วนของผู้ถือหุ้น (ไม่ได้ตรวจสอบ)</t>
  </si>
  <si>
    <t xml:space="preserve">ส่วนเกิน </t>
  </si>
  <si>
    <t>(ต่ำกว่า) ทุนจาก</t>
  </si>
  <si>
    <t>การเปลี่ยนแปลง</t>
  </si>
  <si>
    <t>ส่วนได้เสีย</t>
  </si>
  <si>
    <t>ส่วนต่ำกว่าทุน</t>
  </si>
  <si>
    <t>สำรองการ</t>
  </si>
  <si>
    <t>รวม</t>
  </si>
  <si>
    <t>ทุน</t>
  </si>
  <si>
    <t>ในบริษัทย่อย</t>
  </si>
  <si>
    <t>จากการรวม</t>
  </si>
  <si>
    <t>สำรอง</t>
  </si>
  <si>
    <t>หุ้นกู้ด้อยสิทธิ</t>
  </si>
  <si>
    <t>ป้องกัน</t>
  </si>
  <si>
    <t>องค์ประกอบอื่น</t>
  </si>
  <si>
    <t>ที่ออกและ</t>
  </si>
  <si>
    <t>ส่วนเกิน</t>
  </si>
  <si>
    <t>ธุรกิจภายใต้</t>
  </si>
  <si>
    <t>ทุนสำรอง</t>
  </si>
  <si>
    <t>หุ้นทุน</t>
  </si>
  <si>
    <t>ยังไม่ได้</t>
  </si>
  <si>
    <t>ที่มีลักษณะ</t>
  </si>
  <si>
    <t>การแปลงค่า</t>
  </si>
  <si>
    <t>ความเสี่ยง</t>
  </si>
  <si>
    <t>การตีราคา</t>
  </si>
  <si>
    <t>ของ</t>
  </si>
  <si>
    <t xml:space="preserve"> รวมส่วนของ </t>
  </si>
  <si>
    <t>ที่ไม่มีอำนาจ</t>
  </si>
  <si>
    <t>รวมส่วนของ</t>
  </si>
  <si>
    <t xml:space="preserve">ชำระแล้ว </t>
  </si>
  <si>
    <t>มูลค่าหุ้นสามัญ</t>
  </si>
  <si>
    <t>การควบคุมเดียวกัน</t>
  </si>
  <si>
    <t>ตามกฎหมาย</t>
  </si>
  <si>
    <t xml:space="preserve">ซื้อคืน </t>
  </si>
  <si>
    <t>จัดสรร</t>
  </si>
  <si>
    <t>คล้ายทุน</t>
  </si>
  <si>
    <t>งบการเงิน</t>
  </si>
  <si>
    <t>กระแสเงินสด</t>
  </si>
  <si>
    <t>ในมูลค่ายุติธรรม</t>
  </si>
  <si>
    <t>สินทรัพย์ใหม่</t>
  </si>
  <si>
    <t xml:space="preserve"> บริษัทใหญ่ </t>
  </si>
  <si>
    <t>ควบคุม</t>
  </si>
  <si>
    <t>ผู้ถือหุ้น</t>
  </si>
  <si>
    <t>สำหรับงวดสามเดือนสิ้นสุดวันที่ 31 มีนาคม 2567</t>
  </si>
  <si>
    <t>ยอดคงเหลือ ณ วันที่ 1 มกราคม 2567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</si>
  <si>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</si>
  <si>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</si>
  <si>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เงินปันผลจ่าย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</si>
  <si>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</si>
  <si>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</si>
  <si>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</si>
  <si>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</si>
  <si>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บริษัทย่อยออกหุ้นเพิ่มทุน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</si>
  <si>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</si>
  <si>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</si>
  <si>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</si>
  <si>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</si>
  <si>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</si>
  <si>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</si>
  <si>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</si>
  <si>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 (ขาดทุน) เบ็ดเสร็จสำหรับงวด</t>
  </si>
  <si>
    <t xml:space="preserve">ดอกเบี้ยจ่ายและค่าใช้จ่ายที่เกี่ยวข้องสำหรับหุ้นกู้ด้อยสิทธิที่มีลักษณะคล้ายทุน </t>
  </si>
  <si>
    <t xml:space="preserve">   - สุทธิจากภาษีเงินได้</t>
  </si>
  <si>
    <t>โอนไปกำไรสะสม</t>
  </si>
  <si>
    <t>ยอดคงเหลือ ณ วันที่ 31 มีนาคม 2567</t>
  </si>
  <si>
    <t>สำหรับงวดสามเดือนสิ้นสุดวันที่ 31 มีนาคม 2568</t>
  </si>
  <si>
    <t>ยอดคงเหลือ ณ วันที่ 1 มกราคม 2568</t>
  </si>
  <si>
    <t xml:space="preserve">   ซื้อหุ้นคืน</t>
  </si>
  <si>
    <t xml:space="preserve">   กำไร (ขาดทุน) เบ็ดเสร็จอื่น</t>
  </si>
  <si>
    <t>ยอดคงเหลือ ณ วันที่ 31 มีนาคม 2568</t>
  </si>
  <si>
    <t>บริษัท เจริญโภคภัณฑ์อาหาร จำกัด  (มหาชน) และบริษัทย่อย</t>
  </si>
  <si>
    <t>ส่วนเกินทุน</t>
  </si>
  <si>
    <t xml:space="preserve"> มูลค่าหุ้นสามัญ</t>
  </si>
  <si>
    <t xml:space="preserve">       - อื่นๆ</t>
  </si>
  <si>
    <t>ดอกเบี้ยจ่ายและค่าใช้จ่ายอื่นสำหรับหุ้นกู้ด้อยสิทธิที่มีลักษณะคล้ายทุน</t>
  </si>
  <si>
    <t xml:space="preserve">   ขาดทุน</t>
  </si>
  <si>
    <t xml:space="preserve">       - ขาดทุนจากการวัดมูลค่าใหม่ของผลประโยชน์พนักงานที่กำหนดไว้</t>
  </si>
  <si>
    <t>งบกระแสเงินสด (ไม่ได้ตรวจสอบ)</t>
  </si>
  <si>
    <t xml:space="preserve">   สำหรับงวดสามเดือนสิ้นสุด วันที่ 31 มีนาคม</t>
  </si>
  <si>
    <t>กระแสเงินสดจากกิจกรรมดำเนินงาน</t>
  </si>
  <si>
    <t>ปรับรายการที่กระทบกำไร (ขาดทุน) เป็นเงินสดรับ</t>
  </si>
  <si>
    <t>ค่าใช้จ่ายภาษีเงินได้</t>
  </si>
  <si>
    <t>ต้นทุนทางการเงิน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</si>
  <si>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</si>
  <si>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</si>
  <si>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</si>
  <si>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</si>
  <si>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หนี้สูญของลูกหนี้การค้าและลูกหนี้หมุนเวียนอื่น</t>
  </si>
  <si>
    <t>(กำไร) ขาดทุนจากอัตราแลกเปลี่ยนที่ยังไม่เกิดขึ้นจริง</t>
  </si>
  <si>
    <t>กำไรจากการเปลี่ยนแปลงมูลค่ายุติธรรม</t>
  </si>
  <si>
    <t xml:space="preserve">   ของสินทรัพย์ชีวภาพ</t>
  </si>
  <si>
    <t>กำไรจากการเปลี่ยนแปลงมูลค่ายุติธรรมของ</t>
  </si>
  <si>
    <t xml:space="preserve">   สินทรัพย์ทางการเงินที่ถือไว้เพื่อค้า</t>
  </si>
  <si>
    <t>(กลับรายการ) ผลขาดทุนจากการปรับลดมูลค่าสินค้าคงเหลือ</t>
  </si>
  <si>
    <t>(กำไร) ขาดทุนจากการขายและตัดจำหน่าย</t>
  </si>
  <si>
    <t xml:space="preserve">   ที่ดิน อาคาร และอุปกรณ์ และสินทรัพย์สิทธิการใช้ </t>
  </si>
  <si>
    <t xml:space="preserve">   สำหรับงวดสามเดือนสิ้นสุด 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</si>
  <si>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</si>
  <si>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</si>
  <si>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 xml:space="preserve">ลูกหนี้การค้าและลูกหนี้หมุนเวียนอื่น </t>
  </si>
  <si>
    <t>สินทรัพย์ชีวภาพ</t>
  </si>
  <si>
    <t xml:space="preserve">เจ้าหนี้การค้าและเจ้าหนี้หมุนเวียนอื่น </t>
  </si>
  <si>
    <t>ภาษีเงินได้ (จ่ายออก) รับคืน</t>
  </si>
  <si>
    <t>กระแสเงินสดจากกิจกรรมลงทุน</t>
  </si>
  <si>
    <t>ผลกระทบเงินสดจากการสูญเสียการควบคุมในบริษัทย่อย</t>
  </si>
  <si>
    <t>เงินสดจ่ายเพื่อซื้อเงินลงทุน และเพิ่มทุน</t>
  </si>
  <si>
    <t>เงินสดรับจากการให้กู้ยืมระยะยาวแก่กิจการที่เกี่ยวข้องกัน</t>
  </si>
  <si>
    <t>เงินสดรับจากการขายที่ดิน อาคารและอุปกรณ์</t>
  </si>
  <si>
    <t>เงินสดจ่ายเพื่อซื้อที่ดิน อาคารและอุปกรณ์</t>
  </si>
  <si>
    <t xml:space="preserve">เงินสดรับจากการขายสินทรัพย์ไม่มีตัวตนอื่น </t>
  </si>
  <si>
    <t xml:space="preserve">เงินสดจ่ายเพื่อซื้อสินทรัพย์ไม่มีตัวตนอื่น </t>
  </si>
  <si>
    <t>ดอกเบี้ยรับ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</si>
  <si>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</si>
  <si>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</si>
  <si>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เงินสดจ่ายเพื่อซื้อหุ้นทุนซื้อคืน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</si>
  <si>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</si>
  <si>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</si>
  <si>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เงินสดจ่ายเพื่อชำระหนี้สินตามสัญญาเช่า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</si>
  <si>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</si>
  <si>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</si>
  <si>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</si>
  <si>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เงินปันผลจ่ายให้ผู้ถือหุ้นของบริษัท และส่วนได้เสีย</t>
  </si>
  <si>
    <t xml:space="preserve">   ที่ไม่มีอำนาจควบคุม</t>
  </si>
  <si>
    <t>ดอกเบี้ยจ่าย</t>
  </si>
  <si>
    <t xml:space="preserve">เงินสดและรายการเทียบเท่าเงินสดเพิ่มขึ้นสุทธิ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</si>
  <si>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</si>
  <si>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</si>
  <si>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</si>
  <si>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เงินสดและรายการเทียบเท่าเงินสดเพิ่มขึ้นสุทธิ</t>
  </si>
  <si>
    <t>เงินสดและรายการเทียบเท่าเงินสด ณ 1 มกราคม</t>
  </si>
  <si>
    <t>เงินสดและรายการเทียบเท่าเงินสด ณ 31 มีนาคม</t>
  </si>
  <si>
    <t>ข้อมูลงบกระแสเงินสดเปิดเผยเพิ่มเติม</t>
  </si>
  <si>
    <t>1.</t>
  </si>
  <si>
    <t>ประกอบด้วย</t>
  </si>
  <si>
    <t>เงินเบิกเกินบัญชี</t>
  </si>
  <si>
    <t>สุทธิ</t>
  </si>
  <si>
    <t>2.</t>
  </si>
  <si>
    <t>รายการที่ไม่ใช่เงินสด</t>
  </si>
  <si>
    <t>โดยชำระค่าหุ้นด้วยการหักกลบลบหนี้ (ดูรายละเอียดในหมายเหตุข้อ 4)</t>
  </si>
  <si>
    <t>ผลกำไร (ขาดทุน) จากการป้องกัน</t>
  </si>
  <si>
    <t xml:space="preserve">   ความเสี่ยงกระแสเงินสด</t>
  </si>
  <si>
    <t>ส่วนเกินทุนจาก</t>
  </si>
  <si>
    <t xml:space="preserve">   สิทธิในการขายที่ออกให้แก่ส่วนได้เสียที่ไม่มีอำนาจควบคุม</t>
  </si>
  <si>
    <t xml:space="preserve">  กำหนดให้วัดมูลค่าด้วยมูลค่ายุติธรรมผ่าน</t>
  </si>
  <si>
    <t>ส่วนของหนี้สินระยะยาวที่ถึงกำหนดชำระ</t>
  </si>
  <si>
    <t>หนี้สินระยะยาว</t>
  </si>
  <si>
    <t>กระแสเงินสดสุทธิได้มาจากกิจกรรมดำเนินงาน</t>
  </si>
  <si>
    <t>เงินสดรับจากการออกหุ้นสามัญของบริษัทย่อย</t>
  </si>
  <si>
    <t>เงินกู้ยืมระยะสั้นจากสถาบันการเงินลดลง</t>
  </si>
  <si>
    <t>เงินกู้ยืมระยะสั้นจากกิจการที่เกี่ยวข้องกันเพิ่มขึ้น (ลดลง)</t>
  </si>
  <si>
    <t xml:space="preserve"> ซื้อคืน </t>
  </si>
  <si>
    <t xml:space="preserve">   ในบริษัทย่อย และบริษัทร่วม</t>
  </si>
  <si>
    <t>และบริษัทร่วม</t>
  </si>
  <si>
    <t xml:space="preserve">ในระหว่างงวดสามเดือนสิ้นสุดวันที่ 31 มีนาคม 2568  บริษัทได้ซื้อเงินลงทุนในบริษัทร่วมแห่งหนึ่งเป็นจำนวนเงิน 4,200 ล้านบาท </t>
  </si>
  <si>
    <t>กระแสเงินสดสุทธิใช้ไปในกิจกรรมจัดหาเงิน</t>
  </si>
  <si>
    <t>ประมาณการหนี้สินสำหรับผลประโยชน์พนักงานจ่าย</t>
  </si>
  <si>
    <t>(กำไร) ขาดทุนจากเงินลงทุน</t>
  </si>
  <si>
    <t>2, 9</t>
  </si>
  <si>
    <t>6, 9</t>
  </si>
  <si>
    <t>เงินให้กู้ยืมระยะสั้นแก่กิจการที่เกี่ยวข้องกัน (เพิ่มขึ้น) ลดลง</t>
  </si>
  <si>
    <t>ค่าใช้จ่ายค้างจ่ายและหนี้สินอื่น</t>
  </si>
  <si>
    <t>ตั๋วแลกเงินเพิ่มขึ้น (ลดลง)</t>
  </si>
  <si>
    <t>เงินสดจ่ายเพื่อซื้อบริษัทย่อย</t>
  </si>
  <si>
    <t>สินทรัพย์ทางการเงินอื่นเพิ่มขึ้น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</si>
</sst>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_-* #,##0.00_-;\-* #,##0.00_-;_-* &quot;-&quot;??_-;_-@_-"/>
    <numFmt numFmtId="169" formatCode="_(* #,##0.00000_);_(* \(#,##0.00000\);_(* &quot;-&quot;??_);_(@_)"/>
    <numFmt numFmtId="170" formatCode="_(* #,##0.0000_);_(* \(#,##0.0000\);_(* &quot;-&quot;??_);_(@_)"/>
    <numFmt numFmtId="171" formatCode="_(* #,##0.0_);_(* \(#,##0.0\);_(* &quot;-&quot;?_);_(@_)"/>
  </numFmts>
  <fonts count="30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4"/>
      <name val="AngsanaUPC"/>
      <family val="1"/>
      <charset val="222"/>
    </font>
    <font>
      <sz val="15"/>
      <color rgb="FFFF0000"/>
      <name val="Angsana New"/>
      <family val="1"/>
    </font>
    <font>
      <b/>
      <sz val="15"/>
      <color rgb="FF000000"/>
      <name val="Angsana New"/>
      <family val="1"/>
    </font>
    <font>
      <b/>
      <i/>
      <sz val="15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1" fillId="0" borderId="0"/>
    <xf numFmtId="0" fontId="5" fillId="0" borderId="0"/>
    <xf numFmtId="0" fontId="24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69">
    <xf numFmtId="0" fontId="0" fillId="0" borderId="0" xfId="0"/>
    <xf numFmtId="164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right"/>
    </xf>
    <xf numFmtId="164" fontId="5" fillId="0" borderId="1" xfId="1" applyNumberFormat="1" applyFont="1" applyFill="1" applyBorder="1" applyAlignment="1"/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43" fontId="9" fillId="0" borderId="0" xfId="3" applyFont="1" applyFill="1" applyBorder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6" fillId="0" borderId="4" xfId="3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6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/>
    <xf numFmtId="164" fontId="5" fillId="0" borderId="0" xfId="1" quotePrefix="1" applyNumberFormat="1" applyFont="1" applyFill="1" applyAlignment="1">
      <alignment horizontal="right"/>
    </xf>
    <xf numFmtId="164" fontId="9" fillId="0" borderId="0" xfId="1" applyNumberFormat="1" applyFont="1" applyFill="1" applyAlignment="1"/>
    <xf numFmtId="164" fontId="7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164" fontId="0" fillId="0" borderId="1" xfId="1" applyNumberFormat="1" applyFont="1" applyFill="1" applyBorder="1" applyAlignment="1"/>
    <xf numFmtId="164" fontId="6" fillId="0" borderId="3" xfId="1" applyNumberFormat="1" applyFont="1" applyFill="1" applyBorder="1" applyAlignment="1"/>
    <xf numFmtId="164" fontId="5" fillId="0" borderId="3" xfId="1" applyNumberFormat="1" applyFont="1" applyFill="1" applyBorder="1" applyAlignment="1"/>
    <xf numFmtId="165" fontId="5" fillId="0" borderId="0" xfId="1" applyNumberFormat="1" applyFont="1" applyFill="1" applyBorder="1" applyAlignment="1"/>
    <xf numFmtId="165" fontId="9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6" fillId="0" borderId="0" xfId="1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>
      <alignment horizontal="right"/>
    </xf>
    <xf numFmtId="43" fontId="6" fillId="0" borderId="0" xfId="3" applyFont="1" applyFill="1" applyAlignment="1">
      <alignment horizontal="right"/>
    </xf>
    <xf numFmtId="41" fontId="6" fillId="0" borderId="5" xfId="3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5" fillId="0" borderId="0" xfId="1" applyNumberFormat="1" applyFont="1" applyFill="1"/>
    <xf numFmtId="41" fontId="6" fillId="0" borderId="0" xfId="1" applyNumberFormat="1" applyFont="1" applyFill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3" fontId="23" fillId="0" borderId="0" xfId="1" applyFont="1" applyFill="1"/>
    <xf numFmtId="165" fontId="0" fillId="0" borderId="0" xfId="1" applyNumberFormat="1" applyFont="1" applyFill="1"/>
    <xf numFmtId="164" fontId="0" fillId="0" borderId="0" xfId="1" applyNumberFormat="1" applyFont="1" applyFill="1"/>
    <xf numFmtId="43" fontId="5" fillId="0" borderId="0" xfId="1" applyFont="1" applyFill="1"/>
    <xf numFmtId="41" fontId="6" fillId="0" borderId="0" xfId="1" applyNumberFormat="1" applyFont="1" applyFill="1" applyAlignment="1">
      <alignment horizontal="right"/>
    </xf>
    <xf numFmtId="170" fontId="23" fillId="0" borderId="0" xfId="1" applyNumberFormat="1" applyFont="1" applyFill="1"/>
    <xf numFmtId="169" fontId="23" fillId="0" borderId="0" xfId="1" applyNumberFormat="1" applyFont="1" applyFill="1"/>
    <xf numFmtId="0" fontId="14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41" fontId="0" fillId="0" borderId="0" xfId="0" applyNumberFormat="1"/>
    <xf numFmtId="0" fontId="23" fillId="0" borderId="0" xfId="0" applyFont="1"/>
    <xf numFmtId="0" fontId="11" fillId="0" borderId="0" xfId="0" applyFont="1"/>
    <xf numFmtId="0" fontId="17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0" xfId="0" applyFont="1"/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1" fontId="23" fillId="0" borderId="0" xfId="0" applyNumberFormat="1" applyFont="1"/>
    <xf numFmtId="164" fontId="23" fillId="0" borderId="0" xfId="0" applyNumberFormat="1" applyFont="1"/>
    <xf numFmtId="0" fontId="13" fillId="0" borderId="0" xfId="0" applyFont="1"/>
    <xf numFmtId="0" fontId="12" fillId="0" borderId="0" xfId="0" applyFont="1"/>
    <xf numFmtId="0" fontId="27" fillId="0" borderId="0" xfId="0" applyFont="1"/>
    <xf numFmtId="164" fontId="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41" fontId="27" fillId="0" borderId="0" xfId="0" applyNumberFormat="1" applyFont="1"/>
    <xf numFmtId="164" fontId="9" fillId="0" borderId="0" xfId="0" applyNumberFormat="1" applyFont="1" applyAlignment="1">
      <alignment horizontal="center"/>
    </xf>
    <xf numFmtId="164" fontId="0" fillId="0" borderId="0" xfId="0" applyNumberFormat="1"/>
    <xf numFmtId="165" fontId="6" fillId="0" borderId="0" xfId="0" applyNumberFormat="1" applyFont="1"/>
    <xf numFmtId="165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6" fillId="0" borderId="0" xfId="0" applyNumberFormat="1" applyFont="1"/>
    <xf numFmtId="165" fontId="10" fillId="0" borderId="3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0" fontId="7" fillId="0" borderId="0" xfId="0" applyFont="1" applyAlignment="1">
      <alignment horizontal="center"/>
    </xf>
    <xf numFmtId="49" fontId="6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/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165" fontId="5" fillId="0" borderId="1" xfId="0" applyNumberFormat="1" applyFont="1" applyBorder="1"/>
    <xf numFmtId="37" fontId="5" fillId="0" borderId="0" xfId="0" applyNumberFormat="1" applyFont="1"/>
    <xf numFmtId="44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165" fontId="5" fillId="0" borderId="3" xfId="0" applyNumberFormat="1" applyFont="1" applyBorder="1"/>
    <xf numFmtId="49" fontId="7" fillId="0" borderId="0" xfId="0" applyNumberFormat="1" applyFont="1"/>
    <xf numFmtId="0" fontId="4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/>
    <xf numFmtId="43" fontId="0" fillId="0" borderId="0" xfId="1" applyFont="1" applyFill="1" applyAlignment="1">
      <alignment horizontal="right"/>
    </xf>
    <xf numFmtId="165" fontId="0" fillId="0" borderId="5" xfId="0" applyNumberFormat="1" applyBorder="1"/>
    <xf numFmtId="165" fontId="0" fillId="0" borderId="1" xfId="0" applyNumberFormat="1" applyBorder="1"/>
    <xf numFmtId="165" fontId="6" fillId="0" borderId="1" xfId="0" applyNumberFormat="1" applyFont="1" applyBorder="1"/>
    <xf numFmtId="165" fontId="6" fillId="0" borderId="4" xfId="0" applyNumberFormat="1" applyFont="1" applyBorder="1"/>
    <xf numFmtId="165" fontId="6" fillId="0" borderId="2" xfId="0" applyNumberFormat="1" applyFont="1" applyBorder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49" fontId="11" fillId="0" borderId="0" xfId="0" applyNumberFormat="1" applyFont="1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0" fillId="0" borderId="0" xfId="7" quotePrefix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0" xfId="0" quotePrefix="1" applyFont="1"/>
    <xf numFmtId="0" fontId="8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/>
    <xf numFmtId="0" fontId="0" fillId="0" borderId="0" xfId="0" quotePrefix="1"/>
    <xf numFmtId="37" fontId="5" fillId="0" borderId="1" xfId="0" applyNumberFormat="1" applyFont="1" applyBorder="1"/>
    <xf numFmtId="165" fontId="6" fillId="0" borderId="3" xfId="0" applyNumberFormat="1" applyFont="1" applyBorder="1"/>
    <xf numFmtId="49" fontId="28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6" fillId="0" borderId="0" xfId="0" applyNumberFormat="1" applyFont="1"/>
    <xf numFmtId="171" fontId="5" fillId="0" borderId="0" xfId="0" applyNumberFormat="1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" fillId="0" borderId="0" xfId="3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0" xfId="0" applyFont="1" applyAlignment="1">
      <alignment horizontal="right"/>
    </xf>
  </cellXfs>
  <cellStyles count="20">
    <cellStyle name="Comma" xfId="1" builtinId="3"/>
    <cellStyle name="Comma 2" xfId="2"/>
    <cellStyle name="Comma 2 2" xfId="3"/>
    <cellStyle name="Comma 2 2 14" xfId="4"/>
    <cellStyle name="Comma 2 3" xfId="13"/>
    <cellStyle name="Comma 3" xfId="5"/>
    <cellStyle name="Comma 3 2" xfId="15"/>
    <cellStyle name="Comma 3 3" xfId="18"/>
    <cellStyle name="Comma 4" xfId="17"/>
    <cellStyle name="Comma 5" xfId="12"/>
    <cellStyle name="Currency 2" xfId="6"/>
    <cellStyle name="Normal" xfId="0" builtinId="0"/>
    <cellStyle name="Normal 116" xfId="14"/>
    <cellStyle name="Normal 2" xfId="7"/>
    <cellStyle name="Normal 2 23" xfId="19"/>
    <cellStyle name="Normal 3" xfId="10"/>
    <cellStyle name="Normal 3 2" xfId="16"/>
    <cellStyle name="Normal 4" xfId="11"/>
    <cellStyle name="Normal 5" xfId="8"/>
    <cellStyle name="Normal 68" xfId="9"/>
  </cellStyles>
  <dxfs count="0"/>
  <tableStyles count="0" defaultTableStyle="TableStyleMedium9" defaultPivotStyle="PivotStyleLight16"/>
  <colors>
    <mruColors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6"/>
  <sheetViews>
    <sheetView showGridLines="0" topLeftCell="A85" zoomScaleNormal="100" zoomScaleSheetLayoutView="115" workbookViewId="0">
      <selection activeCell="H33" sqref="H33"/>
    </sheetView>
  </sheetViews>
  <sheetFormatPr defaultColWidth="9.09765625" defaultRowHeight="21.5"/>
  <cols>
    <col min="1" max="1" width="42.3984375" style="107" customWidth="1"/>
    <col min="2" max="2" width="8.8984375" style="105" customWidth="1"/>
    <col min="3" max="3" width="1.09765625" style="71" customWidth="1"/>
    <col min="4" max="4" width="14.09765625" style="71" customWidth="1"/>
    <col min="5" max="5" width="1" style="71" customWidth="1"/>
    <col min="6" max="6" width="13.59765625" style="71" customWidth="1"/>
    <col min="7" max="7" width="1" style="71" customWidth="1"/>
    <col min="8" max="8" width="14.09765625" style="71" customWidth="1"/>
    <col min="9" max="9" width="1" style="71" customWidth="1"/>
    <col min="10" max="10" width="13.59765625" style="71" customWidth="1"/>
    <col min="11" max="11" width="9.09765625" style="71"/>
    <col min="12" max="12" width="17.69921875" style="71" bestFit="1" customWidth="1"/>
    <col min="13" max="13" width="17.3984375" style="71" bestFit="1" customWidth="1"/>
    <col min="14" max="14" width="18.09765625" style="71" customWidth="1"/>
    <col min="15" max="15" width="13.8984375" style="71" bestFit="1" customWidth="1"/>
    <col min="16" max="16384" width="9.09765625" style="71"/>
  </cols>
  <sheetData>
    <row r="1" spans="1:10" ht="22.5" customHeight="1">
      <c r="A1" s="104" t="s">
        <v>0</v>
      </c>
    </row>
    <row r="2" spans="1:10" ht="22.5" customHeight="1">
      <c r="A2" s="104" t="s">
        <v>1</v>
      </c>
    </row>
    <row r="3" spans="1:10" ht="22.5" customHeight="1">
      <c r="A3" s="106"/>
      <c r="J3" s="48" t="s">
        <v>2</v>
      </c>
    </row>
    <row r="4" spans="1:10" ht="22.5" customHeight="1">
      <c r="C4" s="105"/>
      <c r="D4" s="159" t="s">
        <v>3</v>
      </c>
      <c r="E4" s="159"/>
      <c r="F4" s="159"/>
      <c r="G4" s="73"/>
      <c r="H4" s="159" t="s">
        <v>4</v>
      </c>
      <c r="I4" s="159"/>
      <c r="J4" s="159"/>
    </row>
    <row r="5" spans="1:10">
      <c r="C5" s="108"/>
      <c r="D5" s="74" t="s">
        <v>5</v>
      </c>
      <c r="E5" s="78"/>
      <c r="F5" s="74" t="s">
        <v>6</v>
      </c>
      <c r="G5" s="78"/>
      <c r="H5" s="74" t="s">
        <v>5</v>
      </c>
      <c r="I5" s="78"/>
      <c r="J5" s="74" t="s">
        <v>6</v>
      </c>
    </row>
    <row r="6" spans="1:10">
      <c r="B6" s="105" t="s">
        <v>7</v>
      </c>
      <c r="C6" s="108"/>
      <c r="D6" s="78">
        <v>2568</v>
      </c>
      <c r="E6" s="108"/>
      <c r="F6" s="78">
        <v>2567</v>
      </c>
      <c r="G6" s="78"/>
      <c r="H6" s="78">
        <v>2568</v>
      </c>
      <c r="I6" s="108"/>
      <c r="J6" s="78">
        <v>2567</v>
      </c>
    </row>
    <row r="7" spans="1:10" ht="23">
      <c r="A7" s="104" t="s">
        <v>8</v>
      </c>
      <c r="B7" s="71"/>
      <c r="C7" s="108"/>
      <c r="D7" s="109" t="s">
        <v>9</v>
      </c>
      <c r="E7" s="108"/>
      <c r="F7" s="110"/>
      <c r="G7" s="78"/>
      <c r="H7" s="109" t="s">
        <v>9</v>
      </c>
      <c r="I7" s="108"/>
      <c r="J7" s="110"/>
    </row>
    <row r="8" spans="1:10" ht="22.5" customHeight="1">
      <c r="A8" s="104"/>
      <c r="C8" s="108"/>
      <c r="D8" s="78"/>
      <c r="E8" s="108"/>
      <c r="F8" s="78"/>
      <c r="G8" s="78"/>
      <c r="H8" s="78"/>
      <c r="I8" s="108"/>
      <c r="J8" s="78"/>
    </row>
    <row r="9" spans="1:10" ht="22.5" customHeight="1">
      <c r="A9" s="111" t="s">
        <v>10</v>
      </c>
      <c r="C9" s="112"/>
      <c r="D9" s="112"/>
      <c r="E9" s="112"/>
      <c r="F9" s="112"/>
      <c r="G9" s="112"/>
      <c r="H9" s="112"/>
      <c r="I9" s="112"/>
      <c r="J9" s="112"/>
    </row>
    <row r="10" spans="1:10" ht="22.5" customHeight="1">
      <c r="A10" s="107" t="s">
        <v>11</v>
      </c>
      <c r="C10" s="112"/>
      <c r="D10" s="112">
        <v>35276759</v>
      </c>
      <c r="E10" s="112"/>
      <c r="F10" s="112">
        <v>24943527</v>
      </c>
      <c r="G10" s="112"/>
      <c r="H10" s="1">
        <v>2045438</v>
      </c>
      <c r="I10" s="112"/>
      <c r="J10" s="1">
        <v>1226831</v>
      </c>
    </row>
    <row r="11" spans="1:10" ht="22.5" customHeight="1">
      <c r="A11" s="113" t="s">
        <v>12</v>
      </c>
      <c r="C11" s="112"/>
      <c r="D11" s="112">
        <v>75400</v>
      </c>
      <c r="E11" s="112"/>
      <c r="F11" s="112">
        <v>123839</v>
      </c>
      <c r="G11" s="112"/>
      <c r="H11" s="39">
        <v>0</v>
      </c>
      <c r="I11" s="112"/>
      <c r="J11" s="39">
        <v>0</v>
      </c>
    </row>
    <row r="12" spans="1:10" ht="22.5" customHeight="1">
      <c r="A12" s="114" t="s">
        <v>13</v>
      </c>
      <c r="B12" s="105">
        <v>9</v>
      </c>
      <c r="C12" s="112"/>
      <c r="D12" s="112">
        <v>41202083</v>
      </c>
      <c r="E12" s="112"/>
      <c r="F12" s="112">
        <v>40674195</v>
      </c>
      <c r="G12" s="112"/>
      <c r="H12" s="1">
        <v>1517583</v>
      </c>
      <c r="I12" s="112"/>
      <c r="J12" s="1">
        <v>1946007</v>
      </c>
    </row>
    <row r="13" spans="1:10" ht="22.5" customHeight="1">
      <c r="A13" s="115" t="s">
        <v>14</v>
      </c>
      <c r="C13" s="112"/>
      <c r="D13" s="112">
        <v>2415169</v>
      </c>
      <c r="E13" s="112"/>
      <c r="F13" s="112">
        <v>2206858</v>
      </c>
      <c r="G13" s="112"/>
      <c r="H13" s="1">
        <v>164836</v>
      </c>
      <c r="I13" s="112"/>
      <c r="J13" s="1">
        <v>179771</v>
      </c>
    </row>
    <row r="14" spans="1:10" ht="22.5" customHeight="1">
      <c r="A14" s="113" t="s">
        <v>15</v>
      </c>
      <c r="B14" s="105">
        <v>2</v>
      </c>
      <c r="C14" s="112"/>
      <c r="D14" s="112">
        <v>124581</v>
      </c>
      <c r="E14" s="112"/>
      <c r="F14" s="112">
        <v>124421</v>
      </c>
      <c r="G14" s="112"/>
      <c r="H14" s="32">
        <v>5963</v>
      </c>
      <c r="I14" s="112"/>
      <c r="J14" s="32">
        <v>4429799</v>
      </c>
    </row>
    <row r="15" spans="1:10" ht="22.5" customHeight="1">
      <c r="A15" s="113" t="s">
        <v>16</v>
      </c>
      <c r="C15" s="112"/>
      <c r="D15" s="112">
        <v>1078958</v>
      </c>
      <c r="E15" s="112"/>
      <c r="F15" s="112">
        <v>1057346</v>
      </c>
      <c r="G15" s="112"/>
      <c r="H15" s="32">
        <v>1363168</v>
      </c>
      <c r="I15" s="112"/>
      <c r="J15" s="32">
        <v>987071</v>
      </c>
    </row>
    <row r="16" spans="1:10" ht="22.5" customHeight="1">
      <c r="A16" s="115" t="s">
        <v>17</v>
      </c>
      <c r="C16" s="112"/>
      <c r="D16" s="112">
        <v>3541525</v>
      </c>
      <c r="E16" s="112"/>
      <c r="F16" s="112">
        <v>3096795</v>
      </c>
      <c r="G16" s="112"/>
      <c r="H16" s="32">
        <v>0</v>
      </c>
      <c r="I16" s="112"/>
      <c r="J16" s="32">
        <v>0</v>
      </c>
    </row>
    <row r="17" spans="1:14" ht="22.5" customHeight="1">
      <c r="A17" s="114" t="s">
        <v>18</v>
      </c>
      <c r="B17" s="105">
        <v>2</v>
      </c>
      <c r="C17" s="112"/>
      <c r="D17" s="32">
        <v>35355</v>
      </c>
      <c r="E17" s="112"/>
      <c r="F17" s="32">
        <v>38185</v>
      </c>
      <c r="G17" s="112"/>
      <c r="H17" s="1">
        <v>22423032</v>
      </c>
      <c r="I17" s="112"/>
      <c r="J17" s="1">
        <v>22342366</v>
      </c>
    </row>
    <row r="18" spans="1:14" ht="22.5" customHeight="1">
      <c r="A18" s="115" t="s">
        <v>19</v>
      </c>
      <c r="C18" s="112"/>
      <c r="D18" s="112">
        <v>64939078</v>
      </c>
      <c r="E18" s="112"/>
      <c r="F18" s="112">
        <v>64771355</v>
      </c>
      <c r="G18" s="112"/>
      <c r="H18" s="1">
        <v>2012969</v>
      </c>
      <c r="I18" s="112"/>
      <c r="J18" s="1">
        <v>2161956</v>
      </c>
    </row>
    <row r="19" spans="1:14" ht="22.5" customHeight="1">
      <c r="A19" s="113" t="s">
        <v>20</v>
      </c>
      <c r="C19" s="112"/>
      <c r="D19" s="112">
        <v>49061621</v>
      </c>
      <c r="E19" s="112"/>
      <c r="F19" s="112">
        <v>49808044</v>
      </c>
      <c r="G19" s="112"/>
      <c r="H19" s="1">
        <v>674403</v>
      </c>
      <c r="I19" s="112"/>
      <c r="J19" s="1">
        <v>650731</v>
      </c>
      <c r="M19"/>
    </row>
    <row r="20" spans="1:14" ht="22.5" customHeight="1">
      <c r="A20" s="113" t="s">
        <v>21</v>
      </c>
      <c r="B20" s="105">
        <v>9</v>
      </c>
      <c r="C20" s="112"/>
      <c r="D20" s="112">
        <v>6912922</v>
      </c>
      <c r="E20" s="112"/>
      <c r="F20" s="112">
        <v>5558044</v>
      </c>
      <c r="G20" s="112"/>
      <c r="H20" s="32">
        <v>71277</v>
      </c>
      <c r="I20" s="112"/>
      <c r="J20" s="32">
        <v>44104</v>
      </c>
      <c r="K20" s="53"/>
      <c r="L20" s="75"/>
    </row>
    <row r="21" spans="1:14" ht="22.5" customHeight="1">
      <c r="A21" s="115" t="s">
        <v>22</v>
      </c>
      <c r="C21" s="112"/>
      <c r="D21" s="85">
        <v>7182715</v>
      </c>
      <c r="E21" s="112"/>
      <c r="F21" s="85">
        <v>7604567</v>
      </c>
      <c r="G21" s="112"/>
      <c r="H21" s="6">
        <v>9362</v>
      </c>
      <c r="I21" s="112"/>
      <c r="J21" s="34">
        <v>6178</v>
      </c>
    </row>
    <row r="22" spans="1:14" ht="22.5" customHeight="1">
      <c r="A22" s="113" t="s">
        <v>23</v>
      </c>
      <c r="C22" s="112"/>
      <c r="D22" s="116"/>
      <c r="E22" s="112"/>
      <c r="F22" s="116"/>
      <c r="G22" s="112"/>
      <c r="H22" s="6"/>
      <c r="I22" s="112"/>
      <c r="J22" s="34"/>
    </row>
    <row r="23" spans="1:14" ht="22.5" customHeight="1">
      <c r="A23" s="113" t="s">
        <v>24</v>
      </c>
      <c r="C23" s="112"/>
      <c r="D23" s="30">
        <v>103510</v>
      </c>
      <c r="E23" s="40"/>
      <c r="F23" s="30">
        <v>53009</v>
      </c>
      <c r="G23" s="112"/>
      <c r="H23" s="30">
        <v>0</v>
      </c>
      <c r="I23" s="112"/>
      <c r="J23" s="30">
        <v>0</v>
      </c>
    </row>
    <row r="24" spans="1:14" s="83" customFormat="1" ht="22.5" customHeight="1">
      <c r="A24" s="106" t="s">
        <v>25</v>
      </c>
      <c r="B24" s="117"/>
      <c r="C24" s="98"/>
      <c r="D24" s="24">
        <f>SUM(D10:D23)</f>
        <v>211949676</v>
      </c>
      <c r="E24" s="98"/>
      <c r="F24" s="24">
        <f>SUM(F10:F23)</f>
        <v>200060185</v>
      </c>
      <c r="G24" s="98"/>
      <c r="H24" s="24">
        <f>SUM(H10:H23)</f>
        <v>30288031</v>
      </c>
      <c r="I24" s="98"/>
      <c r="J24" s="24">
        <f>SUM(J10:J23)</f>
        <v>33974814</v>
      </c>
      <c r="L24" s="101"/>
      <c r="N24" s="101"/>
    </row>
    <row r="25" spans="1:14" s="83" customFormat="1" ht="22.5" customHeight="1">
      <c r="A25" s="106"/>
      <c r="B25" s="117"/>
      <c r="C25" s="98"/>
      <c r="D25" s="52"/>
      <c r="E25" s="98"/>
      <c r="F25" s="52"/>
      <c r="G25" s="98"/>
      <c r="H25" s="52"/>
      <c r="I25" s="98"/>
      <c r="J25" s="52"/>
    </row>
    <row r="26" spans="1:14" s="83" customFormat="1" ht="22.5" customHeight="1">
      <c r="A26" s="106"/>
      <c r="B26" s="117"/>
      <c r="C26" s="98"/>
      <c r="D26" s="98"/>
      <c r="E26" s="98"/>
      <c r="F26" s="98"/>
      <c r="G26" s="98"/>
      <c r="H26" s="98"/>
      <c r="I26" s="98"/>
      <c r="J26" s="98"/>
    </row>
    <row r="27" spans="1:14" ht="22.5" customHeight="1">
      <c r="A27" s="104" t="s">
        <v>0</v>
      </c>
    </row>
    <row r="28" spans="1:14" ht="22.5" customHeight="1">
      <c r="A28" s="104" t="s">
        <v>1</v>
      </c>
    </row>
    <row r="29" spans="1:14" ht="22.5" customHeight="1">
      <c r="A29" s="106"/>
      <c r="J29" s="48" t="s">
        <v>2</v>
      </c>
    </row>
    <row r="30" spans="1:14" ht="22.5" customHeight="1">
      <c r="C30" s="105"/>
      <c r="D30" s="159" t="s">
        <v>3</v>
      </c>
      <c r="E30" s="159"/>
      <c r="F30" s="159"/>
      <c r="G30" s="73"/>
      <c r="H30" s="159" t="s">
        <v>4</v>
      </c>
      <c r="I30" s="159"/>
      <c r="J30" s="159"/>
    </row>
    <row r="31" spans="1:14" ht="22.5" customHeight="1">
      <c r="A31" s="71"/>
      <c r="B31" s="71"/>
      <c r="C31" s="108"/>
      <c r="D31" s="74" t="s">
        <v>5</v>
      </c>
      <c r="E31" s="78"/>
      <c r="F31" s="74" t="s">
        <v>6</v>
      </c>
      <c r="G31" s="78"/>
      <c r="H31" s="74" t="s">
        <v>5</v>
      </c>
      <c r="I31" s="78"/>
      <c r="J31" s="74" t="s">
        <v>6</v>
      </c>
    </row>
    <row r="32" spans="1:14" ht="22.5" customHeight="1">
      <c r="B32" s="105" t="s">
        <v>7</v>
      </c>
      <c r="C32" s="108"/>
      <c r="D32" s="78">
        <v>2568</v>
      </c>
      <c r="E32" s="108"/>
      <c r="F32" s="78">
        <v>2567</v>
      </c>
      <c r="G32" s="78"/>
      <c r="H32" s="78">
        <v>2568</v>
      </c>
      <c r="I32" s="108"/>
      <c r="J32" s="78">
        <v>2567</v>
      </c>
    </row>
    <row r="33" spans="1:16" ht="22.5" customHeight="1">
      <c r="A33" s="104" t="s">
        <v>26</v>
      </c>
      <c r="B33" s="71"/>
      <c r="C33" s="108"/>
      <c r="D33" s="109" t="s">
        <v>9</v>
      </c>
      <c r="E33" s="108"/>
      <c r="F33" s="110"/>
      <c r="G33" s="78"/>
      <c r="H33" s="109" t="s">
        <v>9</v>
      </c>
      <c r="I33" s="108"/>
      <c r="J33" s="110"/>
    </row>
    <row r="34" spans="1:16" ht="22.5" customHeight="1">
      <c r="A34" s="104"/>
      <c r="C34" s="108"/>
      <c r="D34" s="78"/>
      <c r="E34" s="108"/>
      <c r="F34" s="78"/>
      <c r="G34" s="78"/>
      <c r="H34" s="78"/>
      <c r="I34" s="108"/>
      <c r="J34" s="78"/>
    </row>
    <row r="35" spans="1:16" ht="22.5" customHeight="1">
      <c r="A35" s="111" t="s">
        <v>27</v>
      </c>
      <c r="C35" s="112"/>
      <c r="D35" s="112"/>
      <c r="E35" s="112"/>
      <c r="F35" s="112"/>
      <c r="G35" s="112"/>
      <c r="H35" s="112"/>
      <c r="I35" s="112"/>
      <c r="J35" s="112"/>
    </row>
    <row r="36" spans="1:16" ht="22.5" customHeight="1">
      <c r="A36" s="113" t="s">
        <v>28</v>
      </c>
      <c r="B36" s="105">
        <v>9</v>
      </c>
      <c r="C36" s="1"/>
      <c r="D36" s="32">
        <v>700557</v>
      </c>
      <c r="E36" s="1"/>
      <c r="F36" s="32">
        <v>1039413</v>
      </c>
      <c r="G36" s="1"/>
      <c r="H36" s="32">
        <v>0</v>
      </c>
      <c r="I36" s="112"/>
      <c r="J36" s="32">
        <v>0</v>
      </c>
    </row>
    <row r="37" spans="1:16" ht="22.5" customHeight="1">
      <c r="A37" s="114" t="s">
        <v>29</v>
      </c>
      <c r="B37" s="105">
        <v>9</v>
      </c>
      <c r="C37" s="112"/>
      <c r="D37" s="34">
        <v>14488818</v>
      </c>
      <c r="E37" s="112"/>
      <c r="F37" s="34">
        <v>15497406</v>
      </c>
      <c r="G37" s="112"/>
      <c r="H37" s="112">
        <v>918272</v>
      </c>
      <c r="I37" s="112"/>
      <c r="J37" s="112">
        <v>994272</v>
      </c>
      <c r="K37" s="53"/>
      <c r="L37" s="75"/>
    </row>
    <row r="38" spans="1:16" ht="22.5" customHeight="1">
      <c r="A38" s="114" t="s">
        <v>30</v>
      </c>
      <c r="B38" s="105">
        <v>3</v>
      </c>
      <c r="C38" s="112"/>
      <c r="D38" s="32">
        <v>0</v>
      </c>
      <c r="E38" s="112"/>
      <c r="F38" s="32">
        <v>0</v>
      </c>
      <c r="G38" s="112"/>
      <c r="H38" s="116">
        <v>262063180</v>
      </c>
      <c r="I38" s="112"/>
      <c r="J38" s="116">
        <v>258378054</v>
      </c>
      <c r="K38" s="112"/>
      <c r="L38" s="112"/>
    </row>
    <row r="39" spans="1:16" ht="22.5" customHeight="1">
      <c r="A39" s="118" t="s">
        <v>31</v>
      </c>
      <c r="B39" s="105">
        <v>4</v>
      </c>
      <c r="C39" s="112"/>
      <c r="D39" s="34">
        <v>248908259</v>
      </c>
      <c r="E39" s="112"/>
      <c r="F39" s="34">
        <v>245806299</v>
      </c>
      <c r="G39" s="112"/>
      <c r="H39" s="112">
        <v>10282625</v>
      </c>
      <c r="I39" s="112"/>
      <c r="J39" s="112">
        <v>6082625</v>
      </c>
      <c r="L39" s="75"/>
      <c r="M39" s="75"/>
      <c r="O39" s="97"/>
      <c r="P39" s="97"/>
    </row>
    <row r="40" spans="1:16" ht="22.5" customHeight="1">
      <c r="A40" s="114" t="s">
        <v>32</v>
      </c>
      <c r="B40" s="105">
        <v>4</v>
      </c>
      <c r="C40" s="112"/>
      <c r="D40" s="34">
        <v>20805252</v>
      </c>
      <c r="E40" s="112"/>
      <c r="F40" s="34">
        <v>20303646</v>
      </c>
      <c r="G40" s="112"/>
      <c r="H40" s="2">
        <v>4506624</v>
      </c>
      <c r="I40" s="112"/>
      <c r="J40" s="2">
        <v>4506624</v>
      </c>
      <c r="L40" s="97"/>
      <c r="M40" s="75"/>
      <c r="O40" s="97"/>
      <c r="P40" s="97"/>
    </row>
    <row r="41" spans="1:16" ht="22.5" customHeight="1">
      <c r="A41" s="114" t="s">
        <v>33</v>
      </c>
      <c r="B41" s="105" t="s">
        <v>306</v>
      </c>
      <c r="C41" s="112"/>
      <c r="D41" s="32">
        <v>887175</v>
      </c>
      <c r="E41" s="112"/>
      <c r="F41" s="32">
        <v>894811</v>
      </c>
      <c r="G41" s="112"/>
      <c r="H41" s="32">
        <v>0</v>
      </c>
      <c r="I41" s="112"/>
      <c r="J41" s="112">
        <v>43000</v>
      </c>
    </row>
    <row r="42" spans="1:16" ht="22.5" customHeight="1">
      <c r="A42" s="114" t="s">
        <v>34</v>
      </c>
      <c r="C42" s="112"/>
      <c r="D42" s="1">
        <v>8179183</v>
      </c>
      <c r="E42" s="112"/>
      <c r="F42" s="1">
        <v>8181272</v>
      </c>
      <c r="G42" s="112"/>
      <c r="H42" s="35">
        <v>2696115</v>
      </c>
      <c r="I42" s="112"/>
      <c r="J42" s="35">
        <v>2696115</v>
      </c>
    </row>
    <row r="43" spans="1:16" ht="22.5" customHeight="1">
      <c r="A43" s="114" t="s">
        <v>35</v>
      </c>
      <c r="B43" s="105">
        <v>5</v>
      </c>
      <c r="C43" s="116"/>
      <c r="D43" s="1">
        <v>259994439</v>
      </c>
      <c r="E43" s="116"/>
      <c r="F43" s="1">
        <v>255584726</v>
      </c>
      <c r="G43" s="116"/>
      <c r="H43" s="112">
        <v>19269497</v>
      </c>
      <c r="I43" s="116"/>
      <c r="J43" s="112">
        <v>19643251</v>
      </c>
    </row>
    <row r="44" spans="1:16" ht="22.5" customHeight="1">
      <c r="A44" s="114" t="s">
        <v>36</v>
      </c>
      <c r="C44" s="112"/>
      <c r="D44" s="1">
        <v>35979171</v>
      </c>
      <c r="E44" s="112"/>
      <c r="F44" s="1">
        <v>36383703</v>
      </c>
      <c r="G44" s="112"/>
      <c r="H44" s="32">
        <v>513356</v>
      </c>
      <c r="I44" s="112"/>
      <c r="J44" s="32">
        <v>535691</v>
      </c>
    </row>
    <row r="45" spans="1:16" ht="22.5" customHeight="1">
      <c r="A45" s="114" t="s">
        <v>37</v>
      </c>
      <c r="C45" s="116"/>
      <c r="D45" s="1">
        <v>60618601</v>
      </c>
      <c r="E45" s="116"/>
      <c r="F45" s="1">
        <v>58027736</v>
      </c>
      <c r="G45" s="116"/>
      <c r="H45" s="32">
        <v>0</v>
      </c>
      <c r="I45" s="112"/>
      <c r="J45" s="32">
        <v>0</v>
      </c>
    </row>
    <row r="46" spans="1:16" ht="22.5" customHeight="1">
      <c r="A46" s="114" t="s">
        <v>38</v>
      </c>
      <c r="C46" s="112"/>
      <c r="D46" s="1">
        <v>13103459</v>
      </c>
      <c r="E46" s="112"/>
      <c r="F46" s="1">
        <v>13093281</v>
      </c>
      <c r="G46" s="112"/>
      <c r="H46" s="35">
        <v>33710</v>
      </c>
      <c r="I46" s="112"/>
      <c r="J46" s="35">
        <v>35903</v>
      </c>
    </row>
    <row r="47" spans="1:16" ht="22.5" customHeight="1">
      <c r="A47" s="113" t="s">
        <v>39</v>
      </c>
      <c r="C47" s="116"/>
      <c r="D47" s="1">
        <v>11041217</v>
      </c>
      <c r="E47" s="116"/>
      <c r="F47" s="1">
        <v>10986458</v>
      </c>
      <c r="G47" s="116"/>
      <c r="H47" s="32">
        <v>0</v>
      </c>
      <c r="I47" s="112"/>
      <c r="J47" s="32">
        <v>0</v>
      </c>
    </row>
    <row r="48" spans="1:16" ht="22.5" customHeight="1">
      <c r="A48" s="107" t="s">
        <v>40</v>
      </c>
      <c r="C48" s="112"/>
      <c r="D48" s="1">
        <v>6910644</v>
      </c>
      <c r="E48" s="112"/>
      <c r="F48" s="1">
        <v>7143929</v>
      </c>
      <c r="G48" s="112"/>
      <c r="H48" s="32">
        <v>1565960</v>
      </c>
      <c r="I48" s="112"/>
      <c r="J48" s="32">
        <v>1715101</v>
      </c>
    </row>
    <row r="49" spans="1:12" ht="22.5" customHeight="1">
      <c r="A49" s="107" t="s">
        <v>41</v>
      </c>
      <c r="C49" s="112"/>
      <c r="D49" s="41">
        <v>4036786</v>
      </c>
      <c r="E49" s="112"/>
      <c r="F49" s="41">
        <v>3721066</v>
      </c>
      <c r="G49" s="112"/>
      <c r="H49" s="119">
        <v>30470</v>
      </c>
      <c r="I49" s="112"/>
      <c r="J49" s="119">
        <v>40412</v>
      </c>
    </row>
    <row r="50" spans="1:12" s="83" customFormat="1" ht="22.5" customHeight="1">
      <c r="A50" s="106" t="s">
        <v>42</v>
      </c>
      <c r="B50" s="117"/>
      <c r="C50" s="98"/>
      <c r="D50" s="24">
        <f>SUM(D36:D49)</f>
        <v>685653561</v>
      </c>
      <c r="E50" s="98"/>
      <c r="F50" s="24">
        <f>SUM(F36:F49)</f>
        <v>676663746</v>
      </c>
      <c r="G50" s="98"/>
      <c r="H50" s="24">
        <f>SUM(H36:H49)</f>
        <v>301879809</v>
      </c>
      <c r="I50" s="98"/>
      <c r="J50" s="24">
        <f>SUM(J36:J49)</f>
        <v>294671048</v>
      </c>
      <c r="L50" s="101"/>
    </row>
    <row r="51" spans="1:12" s="83" customFormat="1" ht="22.5" customHeight="1">
      <c r="A51" s="106"/>
      <c r="B51" s="117"/>
      <c r="C51" s="98"/>
      <c r="D51" s="98"/>
      <c r="E51" s="98"/>
      <c r="F51" s="98"/>
      <c r="G51" s="98"/>
      <c r="H51" s="98"/>
      <c r="I51" s="98"/>
      <c r="J51" s="98"/>
    </row>
    <row r="52" spans="1:12" s="83" customFormat="1" ht="22.5" customHeight="1" thickBot="1">
      <c r="A52" s="106" t="s">
        <v>43</v>
      </c>
      <c r="B52" s="117"/>
      <c r="C52" s="98"/>
      <c r="D52" s="42">
        <f>+D24+D50</f>
        <v>897603237</v>
      </c>
      <c r="E52" s="98"/>
      <c r="F52" s="42">
        <f>+F24+F50</f>
        <v>876723931</v>
      </c>
      <c r="G52" s="98"/>
      <c r="H52" s="42">
        <f>+H24+H50</f>
        <v>332167840</v>
      </c>
      <c r="I52" s="52"/>
      <c r="J52" s="42">
        <f>+J24+J50</f>
        <v>328645862</v>
      </c>
    </row>
    <row r="53" spans="1:12" s="83" customFormat="1" ht="22.5" customHeight="1" thickTop="1">
      <c r="A53" s="106"/>
      <c r="B53" s="117"/>
      <c r="C53" s="98"/>
      <c r="D53" s="98"/>
      <c r="E53" s="98"/>
      <c r="F53" s="98"/>
      <c r="G53" s="98"/>
      <c r="H53" s="98"/>
      <c r="I53" s="98"/>
      <c r="J53" s="98"/>
    </row>
    <row r="54" spans="1:12" ht="22.5" customHeight="1">
      <c r="A54" s="104" t="s">
        <v>0</v>
      </c>
    </row>
    <row r="55" spans="1:12" ht="22.5" customHeight="1">
      <c r="A55" s="104" t="s">
        <v>1</v>
      </c>
    </row>
    <row r="56" spans="1:12" ht="22.5" customHeight="1">
      <c r="A56" s="106"/>
      <c r="J56" s="48" t="s">
        <v>2</v>
      </c>
    </row>
    <row r="57" spans="1:12" ht="22.5" customHeight="1">
      <c r="C57" s="105"/>
      <c r="D57" s="159" t="s">
        <v>3</v>
      </c>
      <c r="E57" s="159"/>
      <c r="F57" s="159"/>
      <c r="G57" s="73"/>
      <c r="H57" s="159" t="s">
        <v>4</v>
      </c>
      <c r="I57" s="159"/>
      <c r="J57" s="159"/>
    </row>
    <row r="58" spans="1:12" ht="22.5" customHeight="1">
      <c r="A58" s="71"/>
      <c r="B58" s="71"/>
      <c r="C58" s="108"/>
      <c r="D58" s="74" t="s">
        <v>5</v>
      </c>
      <c r="E58" s="78"/>
      <c r="F58" s="74" t="s">
        <v>6</v>
      </c>
      <c r="G58" s="78"/>
      <c r="H58" s="74" t="s">
        <v>5</v>
      </c>
      <c r="I58" s="78"/>
      <c r="J58" s="74" t="s">
        <v>6</v>
      </c>
    </row>
    <row r="59" spans="1:12" ht="22.5" customHeight="1">
      <c r="B59" s="105" t="s">
        <v>7</v>
      </c>
      <c r="C59" s="108"/>
      <c r="D59" s="78">
        <v>2568</v>
      </c>
      <c r="E59" s="108"/>
      <c r="F59" s="78">
        <v>2567</v>
      </c>
      <c r="G59" s="78"/>
      <c r="H59" s="78">
        <v>2568</v>
      </c>
      <c r="I59" s="108"/>
      <c r="J59" s="78">
        <v>2567</v>
      </c>
    </row>
    <row r="60" spans="1:12" ht="22.5" customHeight="1">
      <c r="A60" s="104" t="s">
        <v>44</v>
      </c>
      <c r="B60" s="71"/>
      <c r="C60" s="108"/>
      <c r="D60" s="109" t="s">
        <v>9</v>
      </c>
      <c r="E60" s="108"/>
      <c r="F60" s="110"/>
      <c r="G60" s="78"/>
      <c r="H60" s="109" t="s">
        <v>9</v>
      </c>
      <c r="I60" s="108"/>
      <c r="J60" s="110"/>
    </row>
    <row r="61" spans="1:12" ht="22.5" customHeight="1">
      <c r="D61" s="74"/>
      <c r="F61" s="74"/>
      <c r="G61" s="78"/>
      <c r="H61" s="74"/>
      <c r="J61" s="74"/>
    </row>
    <row r="62" spans="1:12" ht="22.5" customHeight="1">
      <c r="A62" s="111" t="s">
        <v>45</v>
      </c>
      <c r="C62" s="112"/>
      <c r="D62" s="112"/>
      <c r="E62" s="112"/>
      <c r="F62" s="112"/>
      <c r="G62" s="112"/>
      <c r="H62" s="112"/>
      <c r="I62" s="112"/>
      <c r="J62" s="112"/>
    </row>
    <row r="63" spans="1:12" ht="22.5" customHeight="1">
      <c r="A63" s="107" t="s">
        <v>46</v>
      </c>
      <c r="C63" s="120"/>
      <c r="D63" s="120"/>
      <c r="E63" s="120"/>
      <c r="F63" s="120"/>
      <c r="G63" s="120"/>
      <c r="H63" s="120"/>
      <c r="I63" s="120"/>
      <c r="J63" s="120"/>
    </row>
    <row r="64" spans="1:12" ht="22.5" customHeight="1">
      <c r="A64" s="114" t="s">
        <v>47</v>
      </c>
      <c r="C64" s="112"/>
      <c r="D64" s="36">
        <v>61058580</v>
      </c>
      <c r="E64" s="112"/>
      <c r="F64" s="36">
        <v>68255725</v>
      </c>
      <c r="G64" s="112"/>
      <c r="H64" s="32">
        <v>0</v>
      </c>
      <c r="I64" s="112"/>
      <c r="J64" s="32">
        <v>0</v>
      </c>
    </row>
    <row r="65" spans="1:10" ht="22.5" customHeight="1">
      <c r="A65" s="114" t="s">
        <v>48</v>
      </c>
      <c r="C65" s="112"/>
      <c r="D65" s="36">
        <v>73516501</v>
      </c>
      <c r="E65" s="112"/>
      <c r="F65" s="36">
        <v>61593448</v>
      </c>
      <c r="G65" s="112"/>
      <c r="H65" s="36">
        <v>35066356</v>
      </c>
      <c r="I65" s="112"/>
      <c r="J65" s="36">
        <v>30380297</v>
      </c>
    </row>
    <row r="66" spans="1:10" ht="22.5" customHeight="1">
      <c r="A66" s="107" t="s">
        <v>49</v>
      </c>
      <c r="C66" s="112"/>
      <c r="D66" s="1">
        <v>35653964</v>
      </c>
      <c r="E66" s="112"/>
      <c r="F66" s="1">
        <v>34840022</v>
      </c>
      <c r="G66" s="112"/>
      <c r="H66" s="112">
        <v>793598</v>
      </c>
      <c r="I66" s="112"/>
      <c r="J66" s="112">
        <v>838747</v>
      </c>
    </row>
    <row r="67" spans="1:10" ht="22.5" customHeight="1">
      <c r="A67" s="107" t="s">
        <v>50</v>
      </c>
      <c r="C67" s="112"/>
      <c r="D67" s="2">
        <v>14522510</v>
      </c>
      <c r="E67" s="112"/>
      <c r="F67" s="2">
        <v>14994422</v>
      </c>
      <c r="G67" s="112"/>
      <c r="H67" s="112">
        <v>1405928</v>
      </c>
      <c r="I67" s="112"/>
      <c r="J67" s="112">
        <v>1608334</v>
      </c>
    </row>
    <row r="68" spans="1:10" ht="22.5" customHeight="1">
      <c r="A68" s="114" t="s">
        <v>293</v>
      </c>
      <c r="C68" s="112"/>
      <c r="E68" s="112"/>
      <c r="G68" s="112"/>
      <c r="H68" s="26"/>
      <c r="I68" s="112"/>
      <c r="J68" s="26"/>
    </row>
    <row r="69" spans="1:10" ht="22.5" customHeight="1">
      <c r="A69" s="114" t="s">
        <v>51</v>
      </c>
      <c r="B69" s="105">
        <v>9</v>
      </c>
      <c r="C69" s="112"/>
      <c r="D69" s="1">
        <v>28793386</v>
      </c>
      <c r="E69" s="112"/>
      <c r="F69" s="1">
        <v>35240586</v>
      </c>
      <c r="G69" s="112"/>
      <c r="H69" s="26">
        <v>0</v>
      </c>
      <c r="I69" s="112"/>
      <c r="J69" s="26">
        <v>497064</v>
      </c>
    </row>
    <row r="70" spans="1:10" ht="22.5" customHeight="1">
      <c r="A70" s="114" t="s">
        <v>52</v>
      </c>
      <c r="C70" s="112"/>
      <c r="E70" s="112"/>
      <c r="G70" s="112"/>
      <c r="H70" s="26"/>
      <c r="I70" s="112"/>
      <c r="J70" s="26"/>
    </row>
    <row r="71" spans="1:10" ht="22.5" customHeight="1">
      <c r="A71" s="114" t="s">
        <v>51</v>
      </c>
      <c r="C71" s="112"/>
      <c r="D71" s="1">
        <v>5255842</v>
      </c>
      <c r="E71" s="112"/>
      <c r="F71" s="1">
        <v>5377165</v>
      </c>
      <c r="G71" s="112"/>
      <c r="H71" s="26">
        <v>114877</v>
      </c>
      <c r="I71" s="112"/>
      <c r="J71" s="26">
        <v>125516</v>
      </c>
    </row>
    <row r="72" spans="1:10" ht="22.5" customHeight="1">
      <c r="A72" s="114" t="s">
        <v>53</v>
      </c>
      <c r="B72" s="105">
        <v>9</v>
      </c>
      <c r="C72" s="112"/>
      <c r="D72" s="1">
        <v>27414500</v>
      </c>
      <c r="E72" s="112"/>
      <c r="F72" s="1">
        <v>29905000</v>
      </c>
      <c r="G72" s="112"/>
      <c r="H72" s="26">
        <v>18064500</v>
      </c>
      <c r="I72" s="112"/>
      <c r="J72" s="26">
        <v>10460000</v>
      </c>
    </row>
    <row r="73" spans="1:10" ht="22.5" customHeight="1">
      <c r="A73" s="114" t="s">
        <v>54</v>
      </c>
      <c r="B73" s="105">
        <v>2</v>
      </c>
      <c r="C73" s="112"/>
      <c r="D73" s="32">
        <v>1847071</v>
      </c>
      <c r="E73" s="112"/>
      <c r="F73" s="32">
        <v>2613766</v>
      </c>
      <c r="G73" s="112"/>
      <c r="H73" s="32">
        <v>21790268</v>
      </c>
      <c r="I73" s="112"/>
      <c r="J73" s="32">
        <v>31185268</v>
      </c>
    </row>
    <row r="74" spans="1:10" ht="22.5" customHeight="1">
      <c r="A74" s="114" t="s">
        <v>55</v>
      </c>
      <c r="C74" s="112"/>
      <c r="D74" s="1">
        <v>3453295</v>
      </c>
      <c r="E74" s="112"/>
      <c r="F74" s="1">
        <v>2773476</v>
      </c>
      <c r="G74" s="112"/>
      <c r="H74" s="32">
        <v>0</v>
      </c>
      <c r="I74" s="112"/>
      <c r="J74" s="32">
        <v>0</v>
      </c>
    </row>
    <row r="75" spans="1:10" ht="22.5" customHeight="1">
      <c r="A75" s="114" t="s">
        <v>56</v>
      </c>
      <c r="B75" s="105">
        <v>9</v>
      </c>
      <c r="C75" s="112"/>
      <c r="D75" s="1">
        <v>145104</v>
      </c>
      <c r="E75" s="112"/>
      <c r="F75" s="1">
        <v>280182</v>
      </c>
      <c r="G75" s="112"/>
      <c r="H75" s="32">
        <v>1760</v>
      </c>
      <c r="I75" s="112"/>
      <c r="J75" s="32">
        <v>8818</v>
      </c>
    </row>
    <row r="76" spans="1:10" ht="22.5" customHeight="1">
      <c r="A76" s="107" t="s">
        <v>57</v>
      </c>
      <c r="C76" s="112"/>
      <c r="D76" s="3">
        <v>6600778</v>
      </c>
      <c r="E76" s="112"/>
      <c r="F76" s="3">
        <v>7459908</v>
      </c>
      <c r="G76" s="112"/>
      <c r="H76" s="30">
        <v>303521</v>
      </c>
      <c r="I76" s="112"/>
      <c r="J76" s="30">
        <v>409254</v>
      </c>
    </row>
    <row r="77" spans="1:10" s="83" customFormat="1" ht="22.5" customHeight="1">
      <c r="A77" s="106" t="s">
        <v>58</v>
      </c>
      <c r="B77" s="117"/>
      <c r="C77" s="98"/>
      <c r="D77" s="24">
        <f>SUM(D64:D76)</f>
        <v>258261531</v>
      </c>
      <c r="E77" s="98"/>
      <c r="F77" s="24">
        <f>SUM(F64:F76)</f>
        <v>263333700</v>
      </c>
      <c r="G77" s="98"/>
      <c r="H77" s="24">
        <f>SUM(H64:H76)</f>
        <v>77540808</v>
      </c>
      <c r="I77" s="98"/>
      <c r="J77" s="24">
        <f>SUM(J64:J76)</f>
        <v>75513298</v>
      </c>
    </row>
    <row r="78" spans="1:10" ht="22.5" customHeight="1">
      <c r="C78" s="112"/>
      <c r="D78" s="112"/>
      <c r="E78" s="112"/>
      <c r="F78" s="112"/>
      <c r="G78" s="112"/>
      <c r="H78" s="112"/>
      <c r="I78" s="112"/>
      <c r="J78" s="112"/>
    </row>
    <row r="79" spans="1:10" ht="22.5" customHeight="1">
      <c r="A79" s="111" t="s">
        <v>59</v>
      </c>
      <c r="C79" s="112"/>
      <c r="D79" s="112"/>
      <c r="E79" s="112"/>
      <c r="F79" s="112"/>
      <c r="G79" s="112"/>
      <c r="H79" s="112"/>
      <c r="I79" s="112"/>
      <c r="J79" s="112"/>
    </row>
    <row r="80" spans="1:10" ht="22.5" customHeight="1">
      <c r="A80" s="114" t="s">
        <v>294</v>
      </c>
      <c r="B80" s="105">
        <v>9</v>
      </c>
      <c r="C80" s="112"/>
      <c r="D80" s="112">
        <v>92381923</v>
      </c>
      <c r="E80" s="112"/>
      <c r="F80" s="112">
        <v>95664891</v>
      </c>
      <c r="G80" s="112"/>
      <c r="H80" s="32">
        <v>0</v>
      </c>
      <c r="I80" s="112"/>
      <c r="J80" s="32">
        <v>0</v>
      </c>
    </row>
    <row r="81" spans="1:10" ht="22.5" customHeight="1">
      <c r="A81" s="114" t="s">
        <v>60</v>
      </c>
      <c r="C81" s="112"/>
      <c r="D81" s="112">
        <v>30957289</v>
      </c>
      <c r="E81" s="112"/>
      <c r="F81" s="112">
        <v>31269021</v>
      </c>
      <c r="G81" s="112"/>
      <c r="H81" s="34">
        <v>401372</v>
      </c>
      <c r="I81" s="112"/>
      <c r="J81" s="34">
        <v>417070</v>
      </c>
    </row>
    <row r="82" spans="1:10" ht="22.5" customHeight="1">
      <c r="A82" s="114" t="s">
        <v>61</v>
      </c>
      <c r="B82" s="105" t="s">
        <v>307</v>
      </c>
      <c r="C82" s="112"/>
      <c r="D82" s="112">
        <v>176562700</v>
      </c>
      <c r="E82" s="112"/>
      <c r="F82" s="112">
        <v>164977200</v>
      </c>
      <c r="G82" s="112"/>
      <c r="H82" s="34">
        <v>98107700</v>
      </c>
      <c r="I82" s="112"/>
      <c r="J82" s="34">
        <v>94672200</v>
      </c>
    </row>
    <row r="83" spans="1:10" ht="22.5" customHeight="1">
      <c r="A83" s="107" t="s">
        <v>62</v>
      </c>
      <c r="C83" s="112"/>
      <c r="D83" s="65">
        <v>16579826</v>
      </c>
      <c r="E83" s="112"/>
      <c r="F83" s="65">
        <v>15970279</v>
      </c>
      <c r="G83" s="112"/>
      <c r="H83" s="32">
        <v>0</v>
      </c>
      <c r="I83" s="121"/>
      <c r="J83" s="32">
        <v>0</v>
      </c>
    </row>
    <row r="84" spans="1:10" ht="22.5" customHeight="1">
      <c r="A84" s="114" t="s">
        <v>63</v>
      </c>
      <c r="C84" s="112"/>
      <c r="D84" s="112">
        <v>8963344</v>
      </c>
      <c r="E84" s="112"/>
      <c r="F84" s="112">
        <v>8629968</v>
      </c>
      <c r="G84" s="112"/>
      <c r="H84" s="32">
        <v>2204787</v>
      </c>
      <c r="I84" s="112"/>
      <c r="J84" s="32">
        <v>2114920</v>
      </c>
    </row>
    <row r="85" spans="1:10" ht="22.5" customHeight="1">
      <c r="A85" s="114" t="s">
        <v>64</v>
      </c>
      <c r="C85" s="112"/>
      <c r="D85" s="32">
        <v>3718257</v>
      </c>
      <c r="E85" s="112"/>
      <c r="F85" s="23">
        <v>3065328</v>
      </c>
      <c r="G85" s="112"/>
      <c r="H85" s="32">
        <v>0</v>
      </c>
      <c r="I85" s="34"/>
      <c r="J85" s="32">
        <v>0</v>
      </c>
    </row>
    <row r="86" spans="1:10" ht="22.5" customHeight="1">
      <c r="A86" s="114" t="s">
        <v>65</v>
      </c>
      <c r="B86" s="105">
        <v>9</v>
      </c>
      <c r="C86" s="112"/>
      <c r="D86" s="30">
        <v>482062</v>
      </c>
      <c r="E86" s="112"/>
      <c r="F86" s="30">
        <v>590002</v>
      </c>
      <c r="G86" s="112"/>
      <c r="H86" s="30">
        <v>0</v>
      </c>
      <c r="I86" s="34"/>
      <c r="J86" s="30">
        <v>0</v>
      </c>
    </row>
    <row r="87" spans="1:10" s="83" customFormat="1" ht="22.5" customHeight="1">
      <c r="A87" s="106" t="s">
        <v>66</v>
      </c>
      <c r="B87" s="117"/>
      <c r="C87" s="98"/>
      <c r="D87" s="24">
        <f>SUM(D80:D86)</f>
        <v>329645401</v>
      </c>
      <c r="E87" s="98"/>
      <c r="F87" s="24">
        <f>SUM(F80:F86)</f>
        <v>320166689</v>
      </c>
      <c r="G87" s="98"/>
      <c r="H87" s="24">
        <f>SUM(H80:H86)</f>
        <v>100713859</v>
      </c>
      <c r="I87" s="84"/>
      <c r="J87" s="24">
        <f>SUM(J80:J86)</f>
        <v>97204190</v>
      </c>
    </row>
    <row r="88" spans="1:10" s="83" customFormat="1" ht="22.5" customHeight="1">
      <c r="A88" s="106"/>
      <c r="B88" s="117"/>
      <c r="C88" s="98"/>
      <c r="D88" s="98"/>
      <c r="E88" s="98"/>
      <c r="F88" s="98"/>
      <c r="G88" s="98"/>
      <c r="H88" s="98"/>
      <c r="I88" s="98"/>
      <c r="J88" s="98"/>
    </row>
    <row r="89" spans="1:10" s="83" customFormat="1" ht="22.5" customHeight="1">
      <c r="A89" s="106" t="s">
        <v>67</v>
      </c>
      <c r="B89" s="117"/>
      <c r="C89" s="98"/>
      <c r="D89" s="24">
        <f>+D87+D77</f>
        <v>587906932</v>
      </c>
      <c r="E89" s="98"/>
      <c r="F89" s="24">
        <f>+F87+F77</f>
        <v>583500389</v>
      </c>
      <c r="G89" s="98"/>
      <c r="H89" s="24">
        <f>+H87+H77</f>
        <v>178254667</v>
      </c>
      <c r="I89" s="98"/>
      <c r="J89" s="24">
        <f>+J87+J77</f>
        <v>172717488</v>
      </c>
    </row>
    <row r="90" spans="1:10" s="83" customFormat="1" ht="22.5" customHeight="1">
      <c r="A90" s="106"/>
      <c r="B90" s="117"/>
      <c r="C90" s="98"/>
      <c r="D90" s="52"/>
      <c r="E90" s="98"/>
      <c r="F90" s="52"/>
      <c r="G90" s="98"/>
      <c r="H90" s="25"/>
      <c r="I90" s="84"/>
      <c r="J90" s="25"/>
    </row>
    <row r="91" spans="1:10" s="83" customFormat="1" ht="22.5" customHeight="1">
      <c r="A91" s="106"/>
      <c r="B91" s="117"/>
      <c r="C91" s="98"/>
      <c r="D91" s="52"/>
      <c r="E91" s="98"/>
      <c r="F91" s="52"/>
      <c r="G91" s="98"/>
      <c r="H91" s="25"/>
      <c r="I91" s="84"/>
      <c r="J91" s="25"/>
    </row>
    <row r="92" spans="1:10" ht="22.5" customHeight="1">
      <c r="A92" s="104" t="s">
        <v>0</v>
      </c>
      <c r="B92" s="122"/>
      <c r="C92" s="64"/>
      <c r="D92" s="64"/>
      <c r="E92" s="64"/>
      <c r="F92" s="64"/>
      <c r="G92" s="64"/>
      <c r="H92" s="64"/>
      <c r="I92" s="64"/>
      <c r="J92" s="64"/>
    </row>
    <row r="93" spans="1:10" ht="22.5" customHeight="1">
      <c r="A93" s="104" t="s">
        <v>1</v>
      </c>
      <c r="B93" s="122"/>
      <c r="C93" s="64"/>
      <c r="D93" s="64"/>
      <c r="E93" s="64"/>
      <c r="F93" s="64"/>
      <c r="G93" s="64"/>
      <c r="H93" s="64"/>
      <c r="I93" s="64"/>
      <c r="J93" s="64"/>
    </row>
    <row r="94" spans="1:10" ht="22.5" customHeight="1">
      <c r="A94" s="106"/>
      <c r="J94" s="48" t="s">
        <v>2</v>
      </c>
    </row>
    <row r="95" spans="1:10" ht="22.5" customHeight="1">
      <c r="C95" s="105"/>
      <c r="D95" s="159" t="s">
        <v>3</v>
      </c>
      <c r="E95" s="159"/>
      <c r="F95" s="159"/>
      <c r="G95" s="73"/>
      <c r="H95" s="159" t="s">
        <v>4</v>
      </c>
      <c r="I95" s="159"/>
      <c r="J95" s="159"/>
    </row>
    <row r="96" spans="1:10" ht="22.5" customHeight="1">
      <c r="A96" s="71"/>
      <c r="B96" s="71"/>
      <c r="C96" s="108"/>
      <c r="D96" s="74" t="s">
        <v>5</v>
      </c>
      <c r="E96" s="78"/>
      <c r="F96" s="74" t="s">
        <v>6</v>
      </c>
      <c r="G96" s="78"/>
      <c r="H96" s="74" t="s">
        <v>5</v>
      </c>
      <c r="I96" s="78"/>
      <c r="J96" s="74" t="s">
        <v>6</v>
      </c>
    </row>
    <row r="97" spans="1:12" ht="22.5" customHeight="1">
      <c r="C97" s="108"/>
      <c r="D97" s="78">
        <v>2568</v>
      </c>
      <c r="E97" s="108"/>
      <c r="F97" s="78">
        <v>2567</v>
      </c>
      <c r="G97" s="78"/>
      <c r="H97" s="78">
        <v>2568</v>
      </c>
      <c r="I97" s="108"/>
      <c r="J97" s="78">
        <v>2567</v>
      </c>
    </row>
    <row r="98" spans="1:12" ht="22.5" customHeight="1">
      <c r="A98" s="104" t="s">
        <v>68</v>
      </c>
      <c r="B98" s="71"/>
      <c r="C98" s="108"/>
      <c r="D98" s="109" t="s">
        <v>9</v>
      </c>
      <c r="E98" s="108"/>
      <c r="F98" s="110"/>
      <c r="G98" s="78"/>
      <c r="H98" s="109" t="s">
        <v>9</v>
      </c>
      <c r="I98" s="108"/>
      <c r="J98" s="110"/>
    </row>
    <row r="99" spans="1:12" ht="22.5" customHeight="1">
      <c r="D99" s="74"/>
      <c r="F99" s="74"/>
      <c r="G99" s="78"/>
      <c r="H99" s="74"/>
      <c r="J99" s="74"/>
    </row>
    <row r="100" spans="1:12" ht="22.5" customHeight="1">
      <c r="A100" s="111" t="s">
        <v>69</v>
      </c>
      <c r="C100" s="120"/>
      <c r="D100" s="120"/>
      <c r="E100" s="120"/>
      <c r="F100" s="120"/>
      <c r="G100" s="120"/>
      <c r="H100" s="120"/>
      <c r="I100" s="120"/>
      <c r="J100" s="120"/>
    </row>
    <row r="101" spans="1:12" ht="22.5" customHeight="1">
      <c r="A101" s="107" t="s">
        <v>70</v>
      </c>
      <c r="C101" s="120"/>
      <c r="D101" s="120"/>
      <c r="E101" s="120"/>
      <c r="F101" s="120"/>
      <c r="G101" s="120"/>
      <c r="H101" s="120"/>
      <c r="I101" s="120"/>
      <c r="J101" s="120"/>
    </row>
    <row r="102" spans="1:12" ht="22.5" customHeight="1" thickBot="1">
      <c r="A102" s="114" t="s">
        <v>71</v>
      </c>
      <c r="C102" s="112"/>
      <c r="D102" s="123">
        <v>9093857</v>
      </c>
      <c r="E102" s="112"/>
      <c r="F102" s="123">
        <v>9093857</v>
      </c>
      <c r="G102" s="112"/>
      <c r="H102" s="43">
        <v>9093857</v>
      </c>
      <c r="I102" s="112"/>
      <c r="J102" s="43">
        <v>9093857</v>
      </c>
    </row>
    <row r="103" spans="1:12" ht="22.5" customHeight="1" thickTop="1">
      <c r="A103" s="114" t="s">
        <v>72</v>
      </c>
      <c r="C103" s="112"/>
      <c r="D103" s="1"/>
      <c r="E103" s="112"/>
      <c r="F103" s="1"/>
      <c r="G103" s="112"/>
      <c r="H103" s="2"/>
      <c r="I103" s="112"/>
      <c r="J103" s="2"/>
      <c r="L103" s="75"/>
    </row>
    <row r="104" spans="1:12" ht="22.5" customHeight="1">
      <c r="A104" s="124" t="s">
        <v>73</v>
      </c>
      <c r="C104" s="112"/>
      <c r="D104" s="1">
        <v>8413569</v>
      </c>
      <c r="E104" s="112"/>
      <c r="F104" s="1">
        <v>8413569</v>
      </c>
      <c r="G104" s="112"/>
      <c r="H104" s="2">
        <v>8413569</v>
      </c>
      <c r="I104" s="112"/>
      <c r="J104" s="2">
        <v>8413569</v>
      </c>
    </row>
    <row r="105" spans="1:12" ht="22.5" customHeight="1">
      <c r="A105" s="107" t="s">
        <v>74</v>
      </c>
      <c r="C105" s="44"/>
      <c r="D105" s="45"/>
      <c r="E105" s="44"/>
      <c r="F105" s="45"/>
      <c r="G105" s="44"/>
      <c r="H105" s="44"/>
      <c r="I105" s="44"/>
      <c r="J105" s="44"/>
    </row>
    <row r="106" spans="1:12" ht="22.5" customHeight="1">
      <c r="A106" s="114" t="s">
        <v>75</v>
      </c>
      <c r="C106" s="112"/>
      <c r="D106" s="36">
        <v>56004025</v>
      </c>
      <c r="E106" s="112"/>
      <c r="F106" s="36">
        <v>56004025</v>
      </c>
      <c r="G106" s="112"/>
      <c r="H106" s="1">
        <v>55113998</v>
      </c>
      <c r="I106" s="112"/>
      <c r="J106" s="1">
        <v>55113998</v>
      </c>
    </row>
    <row r="107" spans="1:12" ht="22.5" customHeight="1">
      <c r="A107" s="114" t="s">
        <v>76</v>
      </c>
      <c r="C107" s="112"/>
      <c r="D107" s="36"/>
      <c r="E107" s="112"/>
      <c r="F107" s="36"/>
      <c r="G107" s="112"/>
      <c r="H107" s="112"/>
      <c r="I107" s="112"/>
      <c r="J107" s="112"/>
    </row>
    <row r="108" spans="1:12" ht="22.5" customHeight="1">
      <c r="A108" s="114" t="s">
        <v>300</v>
      </c>
      <c r="C108" s="112"/>
      <c r="D108" s="36">
        <v>3481143</v>
      </c>
      <c r="E108" s="112"/>
      <c r="F108" s="36">
        <v>3227739</v>
      </c>
      <c r="G108" s="112"/>
      <c r="H108" s="32">
        <v>0</v>
      </c>
      <c r="I108" s="44"/>
      <c r="J108" s="32">
        <v>0</v>
      </c>
    </row>
    <row r="109" spans="1:12" ht="22.5" customHeight="1">
      <c r="A109" s="114" t="s">
        <v>77</v>
      </c>
      <c r="C109" s="112"/>
      <c r="D109" s="36"/>
      <c r="E109" s="112"/>
      <c r="F109" s="36"/>
      <c r="G109" s="112"/>
      <c r="H109" s="112"/>
      <c r="I109" s="112"/>
      <c r="J109" s="112"/>
    </row>
    <row r="110" spans="1:12" ht="22.5" customHeight="1">
      <c r="A110" s="114" t="s">
        <v>78</v>
      </c>
      <c r="C110" s="112"/>
      <c r="D110" s="44">
        <v>-9917</v>
      </c>
      <c r="E110" s="112"/>
      <c r="F110" s="44">
        <v>-9917</v>
      </c>
      <c r="G110" s="112"/>
      <c r="H110" s="2">
        <v>490423</v>
      </c>
      <c r="I110" s="112"/>
      <c r="J110" s="2">
        <v>490423</v>
      </c>
    </row>
    <row r="111" spans="1:12" ht="22.5" customHeight="1">
      <c r="A111" s="114" t="s">
        <v>79</v>
      </c>
      <c r="C111" s="112"/>
      <c r="D111" s="36">
        <v>3621945</v>
      </c>
      <c r="E111" s="112"/>
      <c r="F111" s="36">
        <v>3621945</v>
      </c>
      <c r="G111" s="112"/>
      <c r="H111" s="2">
        <v>3470021</v>
      </c>
      <c r="I111" s="112"/>
      <c r="J111" s="2">
        <v>3470021</v>
      </c>
    </row>
    <row r="112" spans="1:12" ht="22.5" customHeight="1">
      <c r="A112" s="107" t="s">
        <v>80</v>
      </c>
      <c r="C112" s="112"/>
      <c r="D112" s="36"/>
      <c r="E112" s="112"/>
      <c r="F112" s="36"/>
      <c r="G112" s="112"/>
      <c r="H112" s="112"/>
      <c r="I112" s="112"/>
      <c r="J112" s="112"/>
    </row>
    <row r="113" spans="1:10" ht="22.5" customHeight="1">
      <c r="A113" s="107" t="s">
        <v>81</v>
      </c>
      <c r="C113" s="112"/>
      <c r="D113" s="36"/>
      <c r="E113" s="112"/>
      <c r="F113" s="36"/>
      <c r="G113" s="112"/>
      <c r="H113" s="112"/>
      <c r="I113" s="112"/>
      <c r="J113" s="112"/>
    </row>
    <row r="114" spans="1:10" ht="22.5" customHeight="1">
      <c r="A114" s="107" t="s">
        <v>82</v>
      </c>
      <c r="C114" s="112"/>
      <c r="D114" s="1">
        <v>929166</v>
      </c>
      <c r="E114" s="112"/>
      <c r="F114" s="1">
        <v>929166</v>
      </c>
      <c r="G114" s="112"/>
      <c r="H114" s="1">
        <v>929166</v>
      </c>
      <c r="I114" s="112"/>
      <c r="J114" s="1">
        <v>929166</v>
      </c>
    </row>
    <row r="115" spans="1:10" ht="22.5" customHeight="1">
      <c r="A115" s="114" t="s">
        <v>83</v>
      </c>
      <c r="C115" s="112"/>
      <c r="D115" s="1">
        <v>3666565</v>
      </c>
      <c r="E115" s="112"/>
      <c r="F115" s="1">
        <v>3666565</v>
      </c>
      <c r="G115" s="112"/>
      <c r="H115" s="1">
        <v>3666565</v>
      </c>
      <c r="I115" s="112"/>
      <c r="J115" s="1">
        <v>3666565</v>
      </c>
    </row>
    <row r="116" spans="1:10" ht="22.5" customHeight="1">
      <c r="A116" s="107" t="s">
        <v>84</v>
      </c>
      <c r="C116" s="112"/>
      <c r="D116" s="58">
        <v>145309264</v>
      </c>
      <c r="E116" s="112"/>
      <c r="F116" s="36">
        <v>136528023</v>
      </c>
      <c r="G116" s="112"/>
      <c r="H116" s="34">
        <v>48557093</v>
      </c>
      <c r="I116" s="112"/>
      <c r="J116" s="34">
        <v>50556240</v>
      </c>
    </row>
    <row r="117" spans="1:10" ht="22.5" customHeight="1">
      <c r="A117" s="114" t="s">
        <v>85</v>
      </c>
      <c r="C117" s="44"/>
      <c r="D117" s="46">
        <v>-8337515</v>
      </c>
      <c r="E117" s="44"/>
      <c r="F117" s="46">
        <v>-8290076</v>
      </c>
      <c r="G117" s="44"/>
      <c r="H117" s="32">
        <v>-3666565</v>
      </c>
      <c r="I117" s="44"/>
      <c r="J117" s="32">
        <v>-3666565</v>
      </c>
    </row>
    <row r="118" spans="1:10" ht="22.5" customHeight="1">
      <c r="A118" s="114" t="s">
        <v>86</v>
      </c>
      <c r="C118" s="44"/>
      <c r="D118" s="46">
        <v>26932000</v>
      </c>
      <c r="E118" s="44"/>
      <c r="F118" s="46">
        <v>26932000</v>
      </c>
      <c r="G118" s="44"/>
      <c r="H118" s="32">
        <v>26932000</v>
      </c>
      <c r="I118" s="44"/>
      <c r="J118" s="32">
        <v>26932000</v>
      </c>
    </row>
    <row r="119" spans="1:10" ht="22.5" customHeight="1">
      <c r="A119" s="114" t="s">
        <v>87</v>
      </c>
      <c r="C119" s="112"/>
      <c r="D119" s="3">
        <v>21415724</v>
      </c>
      <c r="E119" s="112"/>
      <c r="F119" s="3">
        <v>15017631</v>
      </c>
      <c r="G119" s="112"/>
      <c r="H119" s="119">
        <v>10006903</v>
      </c>
      <c r="I119" s="112"/>
      <c r="J119" s="119">
        <v>10022957</v>
      </c>
    </row>
    <row r="120" spans="1:10" s="83" customFormat="1" ht="22.5" customHeight="1">
      <c r="A120" s="106" t="s">
        <v>88</v>
      </c>
      <c r="B120" s="117"/>
      <c r="C120" s="98"/>
      <c r="D120" s="47">
        <f>SUM(D103:D119)</f>
        <v>261425969</v>
      </c>
      <c r="E120" s="98"/>
      <c r="F120" s="47">
        <f>SUM(F103:F119)</f>
        <v>246040670</v>
      </c>
      <c r="G120" s="98"/>
      <c r="H120" s="47">
        <f>SUM(H103:H119)</f>
        <v>153913173</v>
      </c>
      <c r="I120" s="98"/>
      <c r="J120" s="47">
        <f>SUM(J103:J119)</f>
        <v>155928374</v>
      </c>
    </row>
    <row r="121" spans="1:10" ht="22.5" customHeight="1">
      <c r="A121" s="114" t="s">
        <v>89</v>
      </c>
      <c r="C121" s="112"/>
      <c r="D121" s="3">
        <v>48270336</v>
      </c>
      <c r="E121" s="112"/>
      <c r="F121" s="3">
        <v>47182872</v>
      </c>
      <c r="G121" s="112"/>
      <c r="H121" s="30">
        <v>0</v>
      </c>
      <c r="I121" s="112"/>
      <c r="J121" s="30">
        <v>0</v>
      </c>
    </row>
    <row r="122" spans="1:10" s="83" customFormat="1" ht="22.5" customHeight="1">
      <c r="A122" s="106" t="s">
        <v>90</v>
      </c>
      <c r="B122" s="105"/>
      <c r="C122" s="98"/>
      <c r="D122" s="24">
        <f>SUM(D120:D121)</f>
        <v>309696305</v>
      </c>
      <c r="E122" s="98"/>
      <c r="F122" s="24">
        <f>SUM(F120:F121)</f>
        <v>293223542</v>
      </c>
      <c r="G122" s="98"/>
      <c r="H122" s="24">
        <f>SUM(H120:H121)</f>
        <v>153913173</v>
      </c>
      <c r="I122" s="98"/>
      <c r="J122" s="24">
        <f>SUM(J120:J121)</f>
        <v>155928374</v>
      </c>
    </row>
    <row r="123" spans="1:10" ht="22.5" customHeight="1">
      <c r="A123" s="106"/>
      <c r="C123" s="112"/>
      <c r="D123" s="75"/>
      <c r="E123" s="112"/>
      <c r="F123" s="75"/>
      <c r="G123" s="112"/>
      <c r="H123" s="112"/>
      <c r="I123" s="112"/>
      <c r="J123" s="112"/>
    </row>
    <row r="124" spans="1:10" ht="22.5" customHeight="1" thickBot="1">
      <c r="A124" s="106" t="s">
        <v>91</v>
      </c>
      <c r="C124" s="98"/>
      <c r="D124" s="42">
        <f>+D89+D122</f>
        <v>897603237</v>
      </c>
      <c r="E124" s="98"/>
      <c r="F124" s="42">
        <f>+F89+F122</f>
        <v>876723931</v>
      </c>
      <c r="G124" s="98"/>
      <c r="H124" s="42">
        <f>+H89+H122</f>
        <v>332167840</v>
      </c>
      <c r="I124" s="98"/>
      <c r="J124" s="42">
        <f>+J89+J122</f>
        <v>328645862</v>
      </c>
    </row>
    <row r="125" spans="1:10" ht="22.5" customHeight="1" thickTop="1">
      <c r="D125" s="87"/>
      <c r="E125" s="87"/>
      <c r="F125" s="87"/>
      <c r="G125" s="87"/>
      <c r="H125" s="87"/>
      <c r="I125" s="87"/>
      <c r="J125" s="87"/>
    </row>
    <row r="126" spans="1:10">
      <c r="C126" s="97"/>
      <c r="D126" s="97"/>
      <c r="E126" s="97"/>
      <c r="F126" s="97"/>
      <c r="G126" s="97"/>
      <c r="H126" s="97"/>
      <c r="I126" s="97"/>
      <c r="J126" s="97"/>
    </row>
  </sheetData>
  <mergeCells count="8">
    <mergeCell ref="D95:F95"/>
    <mergeCell ref="H95:J95"/>
    <mergeCell ref="D57:F57"/>
    <mergeCell ref="H57:J57"/>
    <mergeCell ref="D4:F4"/>
    <mergeCell ref="H4:J4"/>
    <mergeCell ref="D30:F30"/>
    <mergeCell ref="H30:J30"/>
  </mergeCells>
  <pageMargins left="0.8" right="0.8" top="0.48" bottom="0.5" header="0.5" footer="0.5"/>
  <pageSetup paperSize="9" scale="85" firstPageNumber="3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6" max="16383" man="1"/>
    <brk id="53" max="16383" man="1"/>
    <brk id="91" max="16383" man="1"/>
  </rowBreaks>
  <customProperties>
    <customPr name="EpmWorksheetKeyString_GUID" r:id="rId2"/>
    <customPr name="OrphanNamesChecked" r:id="rId3"/>
  </customProperties>
  <ignoredErrors>
    <ignoredError sqref="F120 H120 J120 D1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6"/>
  <sheetViews>
    <sheetView showGridLines="0" tabSelected="1" zoomScaleNormal="100" zoomScaleSheetLayoutView="100" workbookViewId="0"/>
  </sheetViews>
  <sheetFormatPr defaultColWidth="9.09765625" defaultRowHeight="23.25" customHeight="1"/>
  <cols>
    <col min="1" max="1" width="43.09765625" style="107" customWidth="1"/>
    <col min="2" max="2" width="8" style="105" customWidth="1"/>
    <col min="3" max="3" width="1" style="71" customWidth="1"/>
    <col min="4" max="4" width="13.8984375" style="71" customWidth="1"/>
    <col min="5" max="5" width="1" style="71" customWidth="1"/>
    <col min="6" max="6" width="13.8984375" style="71" customWidth="1"/>
    <col min="7" max="7" width="1" style="71" customWidth="1"/>
    <col min="8" max="8" width="14.59765625" style="71" customWidth="1"/>
    <col min="9" max="9" width="1" style="71" customWidth="1"/>
    <col min="10" max="10" width="14.59765625" style="71" customWidth="1"/>
    <col min="11" max="16384" width="9.09765625" style="71"/>
  </cols>
  <sheetData>
    <row r="1" spans="1:10" ht="23.25" customHeight="1">
      <c r="A1" s="104" t="s">
        <v>0</v>
      </c>
      <c r="B1" s="122"/>
      <c r="C1" s="64"/>
      <c r="D1" s="64"/>
      <c r="E1" s="64"/>
      <c r="F1" s="64"/>
      <c r="G1" s="64"/>
      <c r="H1" s="64"/>
      <c r="I1" s="64"/>
      <c r="J1" s="64"/>
    </row>
    <row r="2" spans="1:10" ht="23.25" customHeight="1">
      <c r="A2" s="104" t="s">
        <v>92</v>
      </c>
      <c r="B2" s="122"/>
      <c r="C2" s="64"/>
      <c r="D2" s="64"/>
      <c r="E2" s="64"/>
      <c r="F2" s="64"/>
      <c r="G2" s="64"/>
      <c r="H2" s="64"/>
      <c r="I2" s="64"/>
      <c r="J2" s="64"/>
    </row>
    <row r="3" spans="1:10" ht="23.25" customHeight="1">
      <c r="A3" s="125"/>
      <c r="B3" s="125"/>
      <c r="C3" s="64"/>
      <c r="D3" s="64"/>
      <c r="E3" s="64"/>
      <c r="F3" s="64"/>
      <c r="G3" s="64"/>
      <c r="H3" s="64"/>
      <c r="I3" s="163" t="s">
        <v>2</v>
      </c>
      <c r="J3" s="163"/>
    </row>
    <row r="4" spans="1:10" ht="23.25" customHeight="1">
      <c r="C4" s="105"/>
      <c r="D4" s="159" t="s">
        <v>3</v>
      </c>
      <c r="E4" s="159"/>
      <c r="F4" s="159"/>
      <c r="G4" s="73"/>
      <c r="H4" s="159" t="s">
        <v>4</v>
      </c>
      <c r="I4" s="159"/>
      <c r="J4" s="159"/>
    </row>
    <row r="5" spans="1:10" ht="23.25" customHeight="1">
      <c r="C5" s="105"/>
      <c r="D5" s="161" t="s">
        <v>93</v>
      </c>
      <c r="E5" s="161"/>
      <c r="F5" s="161"/>
      <c r="G5" s="73"/>
      <c r="H5" s="161" t="s">
        <v>93</v>
      </c>
      <c r="I5" s="161"/>
      <c r="J5" s="161"/>
    </row>
    <row r="6" spans="1:10" ht="23.25" customHeight="1">
      <c r="C6" s="105"/>
      <c r="D6" s="160" t="s">
        <v>94</v>
      </c>
      <c r="E6" s="160"/>
      <c r="F6" s="160"/>
      <c r="G6" s="73"/>
      <c r="H6" s="160" t="s">
        <v>94</v>
      </c>
      <c r="I6" s="160"/>
      <c r="J6" s="160"/>
    </row>
    <row r="7" spans="1:10" ht="23.25" customHeight="1">
      <c r="B7" s="105" t="s">
        <v>7</v>
      </c>
      <c r="C7" s="108"/>
      <c r="D7" s="110">
        <v>2568</v>
      </c>
      <c r="E7" s="108"/>
      <c r="F7" s="110">
        <v>2567</v>
      </c>
      <c r="G7" s="78"/>
      <c r="H7" s="110">
        <v>2568</v>
      </c>
      <c r="I7" s="108"/>
      <c r="J7" s="110">
        <v>2567</v>
      </c>
    </row>
    <row r="8" spans="1:10" ht="22.5" customHeight="1">
      <c r="C8" s="108"/>
      <c r="D8" s="78"/>
      <c r="E8" s="108"/>
      <c r="F8" s="78"/>
      <c r="G8" s="78"/>
      <c r="H8" s="78"/>
      <c r="I8" s="108"/>
      <c r="J8" s="78"/>
    </row>
    <row r="9" spans="1:10" ht="22.5" customHeight="1">
      <c r="A9" s="111" t="s">
        <v>95</v>
      </c>
      <c r="C9" s="112"/>
      <c r="D9" s="112"/>
      <c r="E9" s="112"/>
      <c r="F9" s="112"/>
      <c r="G9" s="112"/>
      <c r="H9" s="112"/>
      <c r="I9" s="112"/>
      <c r="J9" s="112"/>
    </row>
    <row r="10" spans="1:10" ht="23.25" customHeight="1">
      <c r="A10" s="107" t="s">
        <v>96</v>
      </c>
      <c r="B10" s="105">
        <v>7</v>
      </c>
      <c r="C10" s="112"/>
      <c r="D10" s="120">
        <v>144174821</v>
      </c>
      <c r="E10" s="112"/>
      <c r="F10" s="120">
        <v>140037213</v>
      </c>
      <c r="G10" s="112"/>
      <c r="H10" s="112">
        <v>5122785</v>
      </c>
      <c r="I10" s="112"/>
      <c r="J10" s="112">
        <v>6009390</v>
      </c>
    </row>
    <row r="11" spans="1:10" ht="23.25" customHeight="1">
      <c r="A11" s="114" t="s">
        <v>97</v>
      </c>
      <c r="C11" s="112"/>
      <c r="D11" s="120">
        <v>339416</v>
      </c>
      <c r="E11" s="112"/>
      <c r="F11" s="120">
        <v>399638</v>
      </c>
      <c r="G11" s="112"/>
      <c r="H11" s="1">
        <v>375856</v>
      </c>
      <c r="I11" s="112"/>
      <c r="J11" s="1">
        <v>252293</v>
      </c>
    </row>
    <row r="12" spans="1:10" ht="23.25" customHeight="1">
      <c r="A12" s="115" t="s">
        <v>98</v>
      </c>
      <c r="B12" s="105">
        <v>2</v>
      </c>
      <c r="C12" s="112"/>
      <c r="D12" s="6">
        <v>0</v>
      </c>
      <c r="E12" s="112"/>
      <c r="F12" s="6">
        <v>0</v>
      </c>
      <c r="G12" s="112"/>
      <c r="H12" s="6">
        <v>0</v>
      </c>
      <c r="I12" s="112"/>
      <c r="J12" s="6">
        <v>7229740</v>
      </c>
    </row>
    <row r="13" spans="1:10" ht="23.25" customHeight="1">
      <c r="A13" s="114" t="s">
        <v>99</v>
      </c>
      <c r="C13" s="112"/>
      <c r="D13" s="6">
        <v>1192</v>
      </c>
      <c r="E13" s="112"/>
      <c r="F13" s="6">
        <v>0</v>
      </c>
      <c r="G13" s="112"/>
      <c r="H13" s="6">
        <v>0</v>
      </c>
      <c r="I13" s="112"/>
      <c r="J13" s="6">
        <v>636575</v>
      </c>
    </row>
    <row r="14" spans="1:10" ht="23.25" customHeight="1">
      <c r="A14" s="113" t="s">
        <v>100</v>
      </c>
      <c r="C14" s="112"/>
      <c r="D14" s="6">
        <v>159360</v>
      </c>
      <c r="E14" s="112"/>
      <c r="F14" s="6">
        <v>303444</v>
      </c>
      <c r="G14" s="112"/>
      <c r="H14" s="6">
        <v>0</v>
      </c>
      <c r="I14" s="112"/>
      <c r="J14" s="6">
        <v>1088466</v>
      </c>
    </row>
    <row r="15" spans="1:10" ht="23.25" customHeight="1">
      <c r="A15" s="107" t="s">
        <v>101</v>
      </c>
      <c r="C15" s="112"/>
      <c r="D15" s="120">
        <v>792185</v>
      </c>
      <c r="E15" s="112"/>
      <c r="F15" s="120">
        <v>665358</v>
      </c>
      <c r="G15" s="112"/>
      <c r="H15" s="6">
        <v>65683</v>
      </c>
      <c r="I15" s="112"/>
      <c r="J15" s="6">
        <v>71147</v>
      </c>
    </row>
    <row r="16" spans="1:10" s="83" customFormat="1" ht="23.25" customHeight="1">
      <c r="A16" s="106" t="s">
        <v>102</v>
      </c>
      <c r="B16" s="117"/>
      <c r="C16" s="98"/>
      <c r="D16" s="135">
        <f>SUM(D10:D15)</f>
        <v>145466974</v>
      </c>
      <c r="E16" s="98"/>
      <c r="F16" s="135">
        <f>SUM(F10:F15)</f>
        <v>141405653</v>
      </c>
      <c r="G16" s="98"/>
      <c r="H16" s="135">
        <f>SUM(H10:H15)</f>
        <v>5564324</v>
      </c>
      <c r="I16" s="98"/>
      <c r="J16" s="135">
        <f>SUM(J10:J15)</f>
        <v>15287611</v>
      </c>
    </row>
    <row r="17" spans="1:10" ht="10.4" customHeight="1">
      <c r="A17" s="164"/>
      <c r="B17" s="164"/>
      <c r="C17" s="112"/>
      <c r="D17" s="112"/>
      <c r="E17" s="112"/>
      <c r="F17" s="112"/>
      <c r="G17" s="112"/>
      <c r="H17" s="112"/>
      <c r="I17" s="112"/>
      <c r="J17" s="112"/>
    </row>
    <row r="18" spans="1:10" ht="22.75" customHeight="1">
      <c r="A18" s="111" t="s">
        <v>103</v>
      </c>
      <c r="C18" s="112"/>
      <c r="D18" s="112"/>
      <c r="E18" s="112"/>
      <c r="F18" s="112"/>
      <c r="G18" s="112"/>
      <c r="H18" s="112"/>
      <c r="I18" s="112"/>
      <c r="J18" s="112"/>
    </row>
    <row r="19" spans="1:10" ht="23.25" customHeight="1">
      <c r="A19" s="114" t="s">
        <v>104</v>
      </c>
      <c r="C19" s="112"/>
      <c r="D19" s="120">
        <v>117507950</v>
      </c>
      <c r="E19" s="112"/>
      <c r="F19" s="120">
        <v>123227801</v>
      </c>
      <c r="G19" s="112"/>
      <c r="H19" s="112">
        <v>4416924</v>
      </c>
      <c r="I19" s="112"/>
      <c r="J19" s="112">
        <v>5466289</v>
      </c>
    </row>
    <row r="20" spans="1:10" ht="23.25" customHeight="1">
      <c r="A20" s="114" t="s">
        <v>105</v>
      </c>
      <c r="C20" s="112"/>
      <c r="D20" s="120">
        <v>4170098</v>
      </c>
      <c r="E20" s="112"/>
      <c r="F20" s="120">
        <v>4165171</v>
      </c>
      <c r="G20" s="112"/>
      <c r="H20" s="112">
        <v>207861</v>
      </c>
      <c r="I20" s="112"/>
      <c r="J20" s="112">
        <v>194728</v>
      </c>
    </row>
    <row r="21" spans="1:10" ht="23.25" customHeight="1">
      <c r="A21" s="107" t="s">
        <v>106</v>
      </c>
      <c r="C21" s="112"/>
      <c r="D21" s="120">
        <v>8070619</v>
      </c>
      <c r="E21" s="112"/>
      <c r="F21" s="120">
        <v>8012471</v>
      </c>
      <c r="G21" s="112"/>
      <c r="H21" s="112">
        <v>632542</v>
      </c>
      <c r="I21" s="112"/>
      <c r="J21" s="112">
        <v>501021</v>
      </c>
    </row>
    <row r="22" spans="1:10" ht="23.25" customHeight="1">
      <c r="A22" s="114" t="s">
        <v>107</v>
      </c>
      <c r="C22" s="112"/>
      <c r="E22" s="112"/>
      <c r="G22" s="112"/>
      <c r="H22" s="112"/>
      <c r="I22" s="112"/>
      <c r="J22" s="112"/>
    </row>
    <row r="23" spans="1:10" ht="23.25" customHeight="1">
      <c r="A23" s="114" t="s">
        <v>108</v>
      </c>
      <c r="C23" s="112"/>
      <c r="D23" s="23">
        <v>-37915</v>
      </c>
      <c r="E23" s="112"/>
      <c r="F23" s="23">
        <v>-464431</v>
      </c>
      <c r="G23" s="112"/>
      <c r="H23" s="6">
        <v>0</v>
      </c>
      <c r="I23" s="112"/>
      <c r="J23" s="6">
        <v>0</v>
      </c>
    </row>
    <row r="24" spans="1:10" ht="23.25" customHeight="1">
      <c r="A24" s="114" t="s">
        <v>109</v>
      </c>
      <c r="B24" s="105">
        <v>5</v>
      </c>
      <c r="C24" s="112"/>
      <c r="D24" s="26">
        <v>222380</v>
      </c>
      <c r="E24" s="112"/>
      <c r="F24" s="26">
        <v>-117243</v>
      </c>
      <c r="G24" s="112"/>
      <c r="H24" s="6">
        <v>221957</v>
      </c>
      <c r="I24" s="112"/>
      <c r="J24" s="6">
        <v>-29781</v>
      </c>
    </row>
    <row r="25" spans="1:10" ht="23.25" customHeight="1">
      <c r="A25" s="114" t="s">
        <v>110</v>
      </c>
      <c r="C25" s="112"/>
      <c r="D25" s="32">
        <v>0</v>
      </c>
      <c r="E25" s="112"/>
      <c r="F25" s="26">
        <v>90767</v>
      </c>
      <c r="G25" s="112"/>
      <c r="H25" s="6">
        <v>0</v>
      </c>
      <c r="I25" s="112"/>
      <c r="J25" s="6">
        <v>0</v>
      </c>
    </row>
    <row r="26" spans="1:10" ht="23.25" customHeight="1">
      <c r="A26" s="113" t="s">
        <v>111</v>
      </c>
      <c r="C26" s="112"/>
      <c r="D26" s="32">
        <v>0</v>
      </c>
      <c r="E26" s="112"/>
      <c r="F26" s="26">
        <v>0</v>
      </c>
      <c r="G26" s="112"/>
      <c r="H26" s="6">
        <v>37040</v>
      </c>
      <c r="I26" s="112"/>
      <c r="J26" s="6">
        <v>0</v>
      </c>
    </row>
    <row r="27" spans="1:10" ht="23.25" customHeight="1">
      <c r="A27" s="114" t="s">
        <v>112</v>
      </c>
      <c r="C27" s="112"/>
      <c r="D27" s="6">
        <v>780956</v>
      </c>
      <c r="E27" s="112"/>
      <c r="F27" s="6">
        <v>760653</v>
      </c>
      <c r="G27" s="112"/>
      <c r="H27" s="6">
        <v>7146</v>
      </c>
      <c r="I27" s="112"/>
      <c r="J27" s="6">
        <v>5527</v>
      </c>
    </row>
    <row r="28" spans="1:10" ht="23.25" customHeight="1">
      <c r="A28" s="114" t="s">
        <v>113</v>
      </c>
      <c r="B28"/>
      <c r="D28" s="22">
        <v>5311002</v>
      </c>
      <c r="F28" s="22">
        <v>5421078</v>
      </c>
      <c r="G28" s="32"/>
      <c r="H28" s="30">
        <v>1520133</v>
      </c>
      <c r="I28" s="32"/>
      <c r="J28" s="30">
        <v>1467338</v>
      </c>
    </row>
    <row r="29" spans="1:10" s="83" customFormat="1" ht="23.25" customHeight="1">
      <c r="A29" s="106" t="s">
        <v>114</v>
      </c>
      <c r="B29" s="117"/>
      <c r="C29" s="98"/>
      <c r="D29" s="134">
        <f>SUM(D19:D28)</f>
        <v>136025090</v>
      </c>
      <c r="E29" s="98"/>
      <c r="F29" s="134">
        <f>SUM(F19:F28)</f>
        <v>141096267</v>
      </c>
      <c r="G29" s="98"/>
      <c r="H29" s="134">
        <f>SUM(H19:H28)</f>
        <v>7043603</v>
      </c>
      <c r="I29" s="98"/>
      <c r="J29" s="134">
        <f>SUM(J19:J28)</f>
        <v>7605122</v>
      </c>
    </row>
    <row r="30" spans="1:10" ht="8.9" customHeight="1">
      <c r="A30" s="71"/>
      <c r="B30" s="71"/>
      <c r="C30" s="112"/>
      <c r="D30" s="112"/>
      <c r="E30" s="112"/>
      <c r="F30" s="112"/>
      <c r="G30" s="112"/>
      <c r="H30" s="112"/>
      <c r="I30" s="112"/>
      <c r="J30" s="112"/>
    </row>
    <row r="31" spans="1:10" ht="23.15" customHeight="1">
      <c r="A31" s="114" t="s">
        <v>115</v>
      </c>
      <c r="C31" s="112"/>
      <c r="D31" s="112"/>
      <c r="F31" s="112"/>
    </row>
    <row r="32" spans="1:10" ht="23.15" customHeight="1">
      <c r="A32" s="114" t="s">
        <v>116</v>
      </c>
      <c r="B32" s="105">
        <v>4</v>
      </c>
      <c r="C32" s="112"/>
      <c r="D32" s="152">
        <v>3443232</v>
      </c>
      <c r="E32" s="112"/>
      <c r="F32" s="152">
        <v>1791867</v>
      </c>
      <c r="G32" s="112"/>
      <c r="H32" s="7">
        <v>0</v>
      </c>
      <c r="I32" s="112"/>
      <c r="J32" s="7">
        <v>0</v>
      </c>
    </row>
    <row r="33" spans="1:12" ht="23.25" customHeight="1">
      <c r="A33" s="106" t="s">
        <v>117</v>
      </c>
      <c r="C33" s="112"/>
      <c r="D33" s="98">
        <f>D16-D29+D32</f>
        <v>12885116</v>
      </c>
      <c r="E33" s="112"/>
      <c r="F33" s="98">
        <f>F16-F29+F32</f>
        <v>2101253</v>
      </c>
      <c r="G33" s="98"/>
      <c r="H33" s="98">
        <f>H16-H29+H32</f>
        <v>-1479279</v>
      </c>
      <c r="I33" s="98"/>
      <c r="J33" s="98">
        <f>J16-J29+J32</f>
        <v>7682489</v>
      </c>
    </row>
    <row r="34" spans="1:12" ht="23.25" customHeight="1">
      <c r="A34" s="114" t="s">
        <v>118</v>
      </c>
      <c r="C34" s="112"/>
      <c r="D34" s="3">
        <v>3255089</v>
      </c>
      <c r="E34" s="112"/>
      <c r="F34" s="3">
        <v>550479</v>
      </c>
      <c r="G34" s="112"/>
      <c r="H34" s="27">
        <v>158582</v>
      </c>
      <c r="I34" s="112"/>
      <c r="J34" s="27">
        <v>78112</v>
      </c>
    </row>
    <row r="35" spans="1:12" ht="23.25" customHeight="1" thickBot="1">
      <c r="A35" s="106" t="s">
        <v>119</v>
      </c>
      <c r="C35" s="98"/>
      <c r="D35" s="153">
        <f>D33-D34</f>
        <v>9630027</v>
      </c>
      <c r="E35" s="98"/>
      <c r="F35" s="153">
        <f>F33-F34</f>
        <v>1550774</v>
      </c>
      <c r="G35" s="98"/>
      <c r="H35" s="153">
        <f>H33-H34</f>
        <v>-1637861</v>
      </c>
      <c r="I35" s="98"/>
      <c r="J35" s="153">
        <f>J33-J34</f>
        <v>7604377</v>
      </c>
    </row>
    <row r="36" spans="1:12" ht="8.15" customHeight="1" thickTop="1">
      <c r="A36" s="106"/>
      <c r="C36" s="98"/>
      <c r="D36" s="98"/>
      <c r="E36" s="98"/>
      <c r="F36" s="98"/>
      <c r="G36" s="98"/>
      <c r="H36" s="98"/>
      <c r="I36" s="98"/>
      <c r="J36" s="98"/>
    </row>
    <row r="37" spans="1:12" ht="23.25" customHeight="1">
      <c r="A37" s="104" t="s">
        <v>0</v>
      </c>
      <c r="B37" s="122"/>
      <c r="C37" s="64"/>
      <c r="D37" s="64"/>
      <c r="E37" s="64"/>
      <c r="F37" s="64"/>
      <c r="G37" s="64"/>
      <c r="H37" s="64"/>
      <c r="I37" s="64"/>
      <c r="J37" s="64"/>
    </row>
    <row r="38" spans="1:12" ht="23.25" customHeight="1">
      <c r="A38" s="104" t="s">
        <v>92</v>
      </c>
      <c r="B38" s="122"/>
      <c r="C38" s="64"/>
      <c r="D38" s="64"/>
      <c r="E38" s="64"/>
      <c r="F38" s="64"/>
      <c r="G38" s="64"/>
      <c r="H38" s="64"/>
      <c r="I38" s="64"/>
      <c r="J38" s="64"/>
    </row>
    <row r="39" spans="1:12" ht="23.25" customHeight="1">
      <c r="A39" s="125"/>
      <c r="B39" s="125"/>
      <c r="C39" s="64"/>
      <c r="D39" s="64"/>
      <c r="E39" s="64"/>
      <c r="F39" s="64"/>
      <c r="G39" s="64"/>
      <c r="H39" s="64"/>
      <c r="I39" s="163" t="s">
        <v>2</v>
      </c>
      <c r="J39" s="163"/>
    </row>
    <row r="40" spans="1:12" ht="23.25" customHeight="1">
      <c r="C40" s="105"/>
      <c r="D40" s="159" t="s">
        <v>3</v>
      </c>
      <c r="E40" s="159"/>
      <c r="F40" s="159"/>
      <c r="G40" s="73"/>
      <c r="H40" s="159" t="s">
        <v>4</v>
      </c>
      <c r="I40" s="159"/>
      <c r="J40" s="159"/>
    </row>
    <row r="41" spans="1:12" ht="23.25" customHeight="1">
      <c r="C41" s="105"/>
      <c r="D41" s="160" t="s">
        <v>93</v>
      </c>
      <c r="E41" s="162"/>
      <c r="F41" s="162"/>
      <c r="G41" s="73"/>
      <c r="H41" s="160" t="s">
        <v>93</v>
      </c>
      <c r="I41" s="162"/>
      <c r="J41" s="162"/>
    </row>
    <row r="42" spans="1:12" ht="23.25" customHeight="1">
      <c r="C42" s="105"/>
      <c r="D42" s="160" t="s">
        <v>94</v>
      </c>
      <c r="E42" s="160"/>
      <c r="F42" s="160"/>
      <c r="G42" s="73"/>
      <c r="H42" s="160" t="s">
        <v>94</v>
      </c>
      <c r="I42" s="160"/>
      <c r="J42" s="160"/>
    </row>
    <row r="43" spans="1:12" ht="23.25" customHeight="1">
      <c r="B43" s="105" t="s">
        <v>7</v>
      </c>
      <c r="C43" s="108"/>
      <c r="D43" s="110">
        <v>2568</v>
      </c>
      <c r="E43" s="108"/>
      <c r="F43" s="110">
        <v>2567</v>
      </c>
      <c r="G43" s="78"/>
      <c r="H43" s="110">
        <v>2568</v>
      </c>
      <c r="I43" s="108"/>
      <c r="J43" s="109">
        <v>2567</v>
      </c>
    </row>
    <row r="44" spans="1:12" ht="23.25" customHeight="1">
      <c r="C44" s="108"/>
      <c r="D44" s="78"/>
      <c r="E44" s="108"/>
      <c r="F44" s="78"/>
      <c r="G44" s="78"/>
      <c r="H44" s="78"/>
      <c r="I44" s="108"/>
      <c r="J44" s="78"/>
    </row>
    <row r="45" spans="1:12" ht="23.25" customHeight="1">
      <c r="A45" s="106" t="s">
        <v>120</v>
      </c>
      <c r="C45" s="112"/>
      <c r="D45" s="112"/>
      <c r="E45" s="112"/>
      <c r="F45" s="112"/>
      <c r="G45" s="112"/>
      <c r="H45" s="112"/>
      <c r="I45" s="112"/>
      <c r="J45" s="112"/>
    </row>
    <row r="46" spans="1:12" ht="23.25" customHeight="1">
      <c r="A46" s="114" t="s">
        <v>121</v>
      </c>
      <c r="C46" s="112"/>
      <c r="D46" s="112">
        <v>8549183</v>
      </c>
      <c r="E46" s="112"/>
      <c r="F46" s="112">
        <v>1152032</v>
      </c>
      <c r="G46" s="112"/>
      <c r="H46" s="6">
        <v>-1637861</v>
      </c>
      <c r="I46" s="65"/>
      <c r="J46" s="6">
        <v>7604377</v>
      </c>
    </row>
    <row r="47" spans="1:12" ht="23.25" customHeight="1">
      <c r="A47" s="114" t="s">
        <v>122</v>
      </c>
      <c r="C47" s="112"/>
      <c r="D47" s="133">
        <v>1080844</v>
      </c>
      <c r="E47" s="112"/>
      <c r="F47" s="133">
        <v>398742</v>
      </c>
      <c r="G47" s="112"/>
      <c r="H47" s="7">
        <v>0</v>
      </c>
      <c r="I47" s="112"/>
      <c r="J47" s="7">
        <v>0</v>
      </c>
    </row>
    <row r="48" spans="1:12" ht="23.25" customHeight="1" thickBot="1">
      <c r="A48" s="106" t="s">
        <v>119</v>
      </c>
      <c r="C48" s="98"/>
      <c r="D48" s="136">
        <f>SUM(D46,D47)</f>
        <v>9630027</v>
      </c>
      <c r="E48" s="98"/>
      <c r="F48" s="136">
        <f>SUM(F46,F47)</f>
        <v>1550774</v>
      </c>
      <c r="G48" s="98"/>
      <c r="H48" s="136">
        <f>SUM(H46,H47)</f>
        <v>-1637861</v>
      </c>
      <c r="I48" s="98"/>
      <c r="J48" s="136">
        <f>SUM(J46,J47)</f>
        <v>7604377</v>
      </c>
      <c r="K48" s="60"/>
      <c r="L48" s="60"/>
    </row>
    <row r="49" spans="1:10" ht="23.25" customHeight="1" thickTop="1">
      <c r="A49" s="106"/>
      <c r="C49" s="98"/>
      <c r="D49" s="98"/>
      <c r="E49" s="98"/>
      <c r="F49" s="98"/>
      <c r="G49" s="98"/>
      <c r="H49" s="98"/>
      <c r="I49" s="98"/>
      <c r="J49" s="98"/>
    </row>
    <row r="50" spans="1:10" ht="23.25" customHeight="1">
      <c r="A50" s="154" t="s">
        <v>123</v>
      </c>
      <c r="C50" s="98"/>
      <c r="D50" s="98"/>
      <c r="E50" s="98"/>
      <c r="F50" s="98"/>
      <c r="G50" s="98"/>
      <c r="H50" s="98"/>
      <c r="I50" s="98"/>
      <c r="J50" s="98"/>
    </row>
    <row r="51" spans="1:10" s="103" customFormat="1" ht="23.15" customHeight="1" thickBot="1">
      <c r="A51" s="154" t="s">
        <v>124</v>
      </c>
      <c r="B51" s="146">
        <v>8</v>
      </c>
      <c r="C51" s="155"/>
      <c r="D51" s="156">
        <v>1.07</v>
      </c>
      <c r="E51" s="155"/>
      <c r="F51" s="156">
        <v>0.11</v>
      </c>
      <c r="G51" s="155"/>
      <c r="H51" s="156">
        <v>-0.23</v>
      </c>
      <c r="I51" s="155"/>
      <c r="J51" s="156">
        <v>0.89</v>
      </c>
    </row>
    <row r="52" spans="1:10" ht="23.25" customHeight="1" thickTop="1">
      <c r="A52" s="106"/>
      <c r="C52" s="112"/>
      <c r="D52" s="157"/>
      <c r="E52" s="112"/>
      <c r="F52" s="157"/>
      <c r="G52" s="112"/>
      <c r="H52" s="157"/>
      <c r="I52" s="112"/>
      <c r="J52" s="157"/>
    </row>
    <row r="53" spans="1:10" ht="23.25" customHeight="1">
      <c r="A53" s="104" t="s">
        <v>0</v>
      </c>
      <c r="B53" s="122"/>
      <c r="C53" s="64"/>
      <c r="D53" s="64"/>
      <c r="E53" s="64"/>
      <c r="F53" s="64"/>
      <c r="G53" s="64"/>
      <c r="H53" s="64"/>
      <c r="I53" s="64"/>
      <c r="J53" s="64"/>
    </row>
    <row r="54" spans="1:10" ht="23.25" customHeight="1">
      <c r="A54" s="104" t="s">
        <v>125</v>
      </c>
      <c r="B54" s="122"/>
      <c r="C54" s="64"/>
      <c r="D54" s="64"/>
      <c r="E54" s="64"/>
      <c r="F54" s="64"/>
      <c r="G54" s="64"/>
      <c r="H54" s="64"/>
      <c r="I54" s="64"/>
      <c r="J54" s="64"/>
    </row>
    <row r="55" spans="1:10" ht="21.75" customHeight="1">
      <c r="A55" s="125"/>
      <c r="B55" s="125"/>
      <c r="C55" s="64"/>
      <c r="D55" s="64"/>
      <c r="E55" s="64"/>
      <c r="F55" s="64"/>
      <c r="G55" s="64"/>
      <c r="H55" s="64"/>
      <c r="I55" s="163" t="s">
        <v>2</v>
      </c>
      <c r="J55" s="163"/>
    </row>
    <row r="56" spans="1:10" ht="21.75" customHeight="1">
      <c r="C56" s="105"/>
      <c r="D56" s="159" t="s">
        <v>3</v>
      </c>
      <c r="E56" s="159"/>
      <c r="F56" s="159"/>
      <c r="G56" s="73"/>
      <c r="H56" s="159" t="s">
        <v>4</v>
      </c>
      <c r="I56" s="159"/>
      <c r="J56" s="159"/>
    </row>
    <row r="57" spans="1:10" ht="25.5" customHeight="1">
      <c r="C57" s="105"/>
      <c r="D57" s="160" t="s">
        <v>93</v>
      </c>
      <c r="E57" s="162"/>
      <c r="F57" s="162"/>
      <c r="G57" s="73"/>
      <c r="H57" s="160" t="s">
        <v>93</v>
      </c>
      <c r="I57" s="162"/>
      <c r="J57" s="162"/>
    </row>
    <row r="58" spans="1:10" ht="21.75" customHeight="1">
      <c r="C58" s="105"/>
      <c r="D58" s="160" t="s">
        <v>94</v>
      </c>
      <c r="E58" s="160"/>
      <c r="F58" s="160"/>
      <c r="G58" s="73"/>
      <c r="H58" s="160" t="s">
        <v>94</v>
      </c>
      <c r="I58" s="160"/>
      <c r="J58" s="160"/>
    </row>
    <row r="59" spans="1:10" ht="21.75" customHeight="1">
      <c r="B59" s="105" t="s">
        <v>7</v>
      </c>
      <c r="C59" s="108"/>
      <c r="D59" s="110">
        <v>2568</v>
      </c>
      <c r="E59" s="108"/>
      <c r="F59" s="110">
        <v>2567</v>
      </c>
      <c r="G59" s="78"/>
      <c r="H59" s="110">
        <v>2568</v>
      </c>
      <c r="I59" s="108"/>
      <c r="J59" s="110">
        <v>2567</v>
      </c>
    </row>
    <row r="60" spans="1:10" ht="21.75" customHeight="1">
      <c r="D60" s="78"/>
      <c r="E60" s="108"/>
      <c r="F60" s="78"/>
      <c r="G60" s="78"/>
      <c r="H60" s="78"/>
      <c r="I60" s="108"/>
      <c r="J60" s="78"/>
    </row>
    <row r="61" spans="1:10" ht="21.65" customHeight="1">
      <c r="A61" s="106" t="s">
        <v>119</v>
      </c>
      <c r="D61" s="98">
        <f>D48</f>
        <v>9630027</v>
      </c>
      <c r="E61" s="83"/>
      <c r="F61" s="98">
        <f>F48</f>
        <v>1550774</v>
      </c>
      <c r="G61" s="98"/>
      <c r="H61" s="98">
        <f>H48</f>
        <v>-1637861</v>
      </c>
      <c r="I61" s="83"/>
      <c r="J61" s="98">
        <f>J48</f>
        <v>7604377</v>
      </c>
    </row>
    <row r="62" spans="1:10" ht="8.15" customHeight="1"/>
    <row r="63" spans="1:10" ht="21.75" customHeight="1">
      <c r="A63" s="106" t="s">
        <v>126</v>
      </c>
    </row>
    <row r="64" spans="1:10" ht="21.75" customHeight="1">
      <c r="A64" s="111" t="s">
        <v>127</v>
      </c>
    </row>
    <row r="65" spans="1:12" ht="21.75" customHeight="1">
      <c r="A65" s="111" t="s">
        <v>128</v>
      </c>
    </row>
    <row r="66" spans="1:12" ht="21.75" customHeight="1">
      <c r="A66" s="114" t="s">
        <v>129</v>
      </c>
      <c r="D66" s="4">
        <v>8931110</v>
      </c>
      <c r="F66" s="1">
        <v>4592793</v>
      </c>
      <c r="H66" s="6">
        <v>0</v>
      </c>
      <c r="J66" s="6">
        <v>0</v>
      </c>
    </row>
    <row r="67" spans="1:12" ht="21.75" customHeight="1">
      <c r="A67" s="114" t="s">
        <v>288</v>
      </c>
      <c r="D67" s="4"/>
      <c r="F67" s="1"/>
      <c r="H67" s="6"/>
      <c r="J67" s="6"/>
    </row>
    <row r="68" spans="1:12" ht="21.75" customHeight="1">
      <c r="A68" s="114" t="s">
        <v>289</v>
      </c>
      <c r="D68" s="6">
        <v>-901668</v>
      </c>
      <c r="F68" s="4">
        <v>-94421</v>
      </c>
      <c r="H68" s="6">
        <v>76578</v>
      </c>
      <c r="J68" s="6">
        <v>-7227</v>
      </c>
    </row>
    <row r="69" spans="1:12" ht="21.75" customHeight="1">
      <c r="A69" s="114" t="s">
        <v>130</v>
      </c>
      <c r="D69" s="4"/>
      <c r="F69" s="4"/>
      <c r="H69" s="6"/>
      <c r="J69" s="6"/>
    </row>
    <row r="70" spans="1:12" ht="21.75" customHeight="1">
      <c r="A70" s="114" t="s">
        <v>116</v>
      </c>
      <c r="B70" s="105">
        <v>4</v>
      </c>
      <c r="D70" s="4">
        <v>127161</v>
      </c>
      <c r="F70" s="4">
        <v>2754713</v>
      </c>
      <c r="H70" s="6">
        <v>0</v>
      </c>
      <c r="J70" s="6">
        <v>0</v>
      </c>
    </row>
    <row r="71" spans="1:12" ht="21.75" customHeight="1">
      <c r="A71" s="114" t="s">
        <v>131</v>
      </c>
      <c r="D71" s="1"/>
      <c r="F71" s="1"/>
      <c r="H71" s="6"/>
      <c r="J71" s="6"/>
    </row>
    <row r="72" spans="1:12" ht="21.75" customHeight="1">
      <c r="A72" s="114" t="s">
        <v>132</v>
      </c>
      <c r="D72" s="3">
        <v>143015</v>
      </c>
      <c r="F72" s="3">
        <v>-110598</v>
      </c>
      <c r="H72" s="7">
        <v>-15316</v>
      </c>
      <c r="J72" s="7">
        <v>1441</v>
      </c>
      <c r="L72" s="158"/>
    </row>
    <row r="73" spans="1:12" ht="21.75" customHeight="1">
      <c r="A73" s="106" t="s">
        <v>133</v>
      </c>
      <c r="B73" s="71"/>
    </row>
    <row r="74" spans="1:12" ht="21.75" customHeight="1">
      <c r="A74" s="106" t="s">
        <v>134</v>
      </c>
      <c r="D74" s="28">
        <f>SUM(D66:D72)</f>
        <v>8299618</v>
      </c>
      <c r="F74" s="28">
        <f>SUM(F66:F72)</f>
        <v>7142487</v>
      </c>
      <c r="H74" s="24">
        <f>SUM(H66:H72)</f>
        <v>61262</v>
      </c>
      <c r="I74" s="83"/>
      <c r="J74" s="24">
        <f>SUM(J66:J72)</f>
        <v>-5786</v>
      </c>
    </row>
    <row r="75" spans="1:12" ht="8.15" customHeight="1">
      <c r="A75" s="71"/>
    </row>
    <row r="76" spans="1:12" ht="21.75" customHeight="1">
      <c r="A76" s="111" t="s">
        <v>135</v>
      </c>
    </row>
    <row r="77" spans="1:12" ht="21.75" customHeight="1">
      <c r="A77" s="111" t="s">
        <v>128</v>
      </c>
    </row>
    <row r="78" spans="1:12" ht="21.75" customHeight="1">
      <c r="A78" s="114" t="s">
        <v>136</v>
      </c>
    </row>
    <row r="79" spans="1:12" ht="21.75" customHeight="1">
      <c r="A79" s="114" t="s">
        <v>292</v>
      </c>
    </row>
    <row r="80" spans="1:12" ht="21.75" customHeight="1">
      <c r="A80" s="114" t="s">
        <v>137</v>
      </c>
      <c r="D80" s="6">
        <v>-960470</v>
      </c>
      <c r="F80" s="6">
        <v>-53974</v>
      </c>
      <c r="H80" s="6">
        <v>-76000</v>
      </c>
      <c r="J80" s="6">
        <v>-7000</v>
      </c>
    </row>
    <row r="81" spans="1:10" ht="21.75" customHeight="1">
      <c r="A81" s="114" t="s">
        <v>138</v>
      </c>
      <c r="D81" s="6">
        <v>0</v>
      </c>
      <c r="F81" s="6">
        <v>-7738</v>
      </c>
      <c r="H81" s="6">
        <v>0</v>
      </c>
      <c r="J81" s="6">
        <v>0</v>
      </c>
    </row>
    <row r="82" spans="1:10" ht="21.75" customHeight="1">
      <c r="A82" s="114" t="s">
        <v>139</v>
      </c>
    </row>
    <row r="83" spans="1:10" ht="21.75" customHeight="1">
      <c r="A83" s="114" t="s">
        <v>140</v>
      </c>
      <c r="D83" s="1">
        <v>-164660</v>
      </c>
      <c r="F83" s="1">
        <v>-14902</v>
      </c>
      <c r="H83" s="6">
        <v>-51695</v>
      </c>
      <c r="J83" s="6">
        <v>0</v>
      </c>
    </row>
    <row r="84" spans="1:10" ht="21.75" customHeight="1">
      <c r="A84" s="114" t="s">
        <v>141</v>
      </c>
      <c r="D84" s="1"/>
      <c r="F84" s="1"/>
      <c r="H84" s="6"/>
      <c r="J84" s="6"/>
    </row>
    <row r="85" spans="1:10" ht="21.75" customHeight="1">
      <c r="A85" s="114" t="s">
        <v>142</v>
      </c>
      <c r="B85" s="105">
        <v>4</v>
      </c>
      <c r="D85" s="1">
        <v>32650</v>
      </c>
      <c r="F85" s="1">
        <v>99059</v>
      </c>
      <c r="H85" s="6">
        <v>0</v>
      </c>
      <c r="J85" s="6">
        <v>0</v>
      </c>
    </row>
    <row r="86" spans="1:10" ht="21.75" customHeight="1">
      <c r="A86" s="114" t="s">
        <v>143</v>
      </c>
      <c r="D86" s="1"/>
      <c r="F86" s="1"/>
      <c r="H86" s="6"/>
      <c r="J86" s="6"/>
    </row>
    <row r="87" spans="1:10" ht="21.75" customHeight="1">
      <c r="A87" s="114" t="s">
        <v>132</v>
      </c>
      <c r="D87" s="3">
        <v>19483</v>
      </c>
      <c r="F87" s="3">
        <v>-179973</v>
      </c>
      <c r="H87" s="7">
        <v>25539</v>
      </c>
      <c r="I87" s="6"/>
      <c r="J87" s="7">
        <v>1400</v>
      </c>
    </row>
    <row r="88" spans="1:10" ht="21.75" customHeight="1">
      <c r="A88" s="83" t="s">
        <v>144</v>
      </c>
      <c r="B88" s="71"/>
    </row>
    <row r="89" spans="1:10" ht="21.75" customHeight="1">
      <c r="A89" s="106" t="s">
        <v>134</v>
      </c>
      <c r="D89" s="28">
        <f>SUM(D76:D87)</f>
        <v>-1072997</v>
      </c>
      <c r="F89" s="28">
        <f>SUM(F76:F87)</f>
        <v>-157528</v>
      </c>
      <c r="H89" s="28">
        <f>SUM(H76:H87)</f>
        <v>-102156</v>
      </c>
      <c r="I89" s="83"/>
      <c r="J89" s="28">
        <f>SUM(J76:J87)</f>
        <v>-5600</v>
      </c>
    </row>
    <row r="90" spans="1:10" ht="21.75" customHeight="1">
      <c r="A90" s="138" t="s">
        <v>145</v>
      </c>
      <c r="D90" s="29"/>
      <c r="F90" s="29"/>
      <c r="H90" s="29"/>
      <c r="J90" s="29"/>
    </row>
    <row r="91" spans="1:10" ht="21.75" customHeight="1">
      <c r="A91" s="138" t="s">
        <v>146</v>
      </c>
      <c r="D91" s="28">
        <f>SUM(D74,D89)</f>
        <v>7226621</v>
      </c>
      <c r="F91" s="28">
        <f>SUM(F74,F89)</f>
        <v>6984959</v>
      </c>
      <c r="H91" s="61">
        <f>SUM(H74,H89)</f>
        <v>-40894</v>
      </c>
      <c r="I91" s="83"/>
      <c r="J91" s="61">
        <f>SUM(J74,J89)</f>
        <v>-11386</v>
      </c>
    </row>
    <row r="92" spans="1:10" ht="21.75" customHeight="1" thickBot="1">
      <c r="A92" s="138" t="s">
        <v>147</v>
      </c>
      <c r="D92" s="33">
        <f>SUM(D61,D91)</f>
        <v>16856648</v>
      </c>
      <c r="F92" s="33">
        <f>SUM(F61,F91)</f>
        <v>8535733</v>
      </c>
      <c r="H92" s="33">
        <f>SUM(H61,H91)</f>
        <v>-1678755</v>
      </c>
      <c r="J92" s="33">
        <f>SUM(J61,J91)</f>
        <v>7592991</v>
      </c>
    </row>
    <row r="93" spans="1:10" ht="21.65" customHeight="1" thickTop="1">
      <c r="A93" s="138"/>
      <c r="D93" s="54"/>
      <c r="F93" s="54"/>
      <c r="H93" s="54"/>
      <c r="J93" s="54"/>
    </row>
    <row r="94" spans="1:10" ht="23.25" customHeight="1">
      <c r="A94" s="104" t="s">
        <v>0</v>
      </c>
      <c r="B94" s="122"/>
      <c r="C94" s="64"/>
      <c r="D94" s="64"/>
      <c r="E94" s="64"/>
      <c r="F94" s="64"/>
      <c r="G94" s="64"/>
      <c r="H94" s="64"/>
      <c r="I94" s="64"/>
      <c r="J94" s="64"/>
    </row>
    <row r="95" spans="1:10" ht="23.25" customHeight="1">
      <c r="A95" s="104" t="s">
        <v>125</v>
      </c>
      <c r="B95" s="122"/>
      <c r="C95" s="64"/>
      <c r="D95" s="64"/>
      <c r="E95" s="64"/>
      <c r="F95" s="64"/>
      <c r="G95" s="64"/>
      <c r="H95" s="64"/>
      <c r="I95" s="64"/>
      <c r="J95" s="64"/>
    </row>
    <row r="96" spans="1:10" ht="21.75" customHeight="1">
      <c r="A96" s="125"/>
      <c r="B96" s="125"/>
      <c r="C96" s="64"/>
      <c r="D96" s="64"/>
      <c r="E96" s="64"/>
      <c r="F96" s="64"/>
      <c r="G96" s="64"/>
      <c r="H96" s="64"/>
      <c r="I96" s="163" t="s">
        <v>2</v>
      </c>
      <c r="J96" s="163"/>
    </row>
    <row r="97" spans="1:13" ht="21.75" customHeight="1">
      <c r="C97" s="105"/>
      <c r="D97" s="159" t="s">
        <v>3</v>
      </c>
      <c r="E97" s="159"/>
      <c r="F97" s="159"/>
      <c r="G97" s="73"/>
      <c r="H97" s="159" t="s">
        <v>4</v>
      </c>
      <c r="I97" s="159"/>
      <c r="J97" s="159"/>
    </row>
    <row r="98" spans="1:13" ht="27" customHeight="1">
      <c r="C98" s="105"/>
      <c r="D98" s="160" t="s">
        <v>93</v>
      </c>
      <c r="E98" s="162"/>
      <c r="F98" s="162"/>
      <c r="G98" s="73"/>
      <c r="H98" s="160" t="s">
        <v>93</v>
      </c>
      <c r="I98" s="162"/>
      <c r="J98" s="162"/>
    </row>
    <row r="99" spans="1:13" ht="21.75" customHeight="1">
      <c r="C99" s="105"/>
      <c r="D99" s="160" t="s">
        <v>94</v>
      </c>
      <c r="E99" s="160"/>
      <c r="F99" s="160"/>
      <c r="G99" s="73"/>
      <c r="H99" s="160" t="s">
        <v>94</v>
      </c>
      <c r="I99" s="160"/>
      <c r="J99" s="160"/>
    </row>
    <row r="100" spans="1:13" ht="22.5" customHeight="1">
      <c r="C100" s="108"/>
      <c r="D100" s="110">
        <v>2568</v>
      </c>
      <c r="E100" s="108"/>
      <c r="F100" s="110">
        <v>2567</v>
      </c>
      <c r="G100" s="78"/>
      <c r="H100" s="110">
        <v>2568</v>
      </c>
      <c r="I100" s="108"/>
      <c r="J100" s="110">
        <v>2567</v>
      </c>
    </row>
    <row r="101" spans="1:13" ht="22.5" customHeight="1">
      <c r="D101" s="78"/>
      <c r="E101" s="108"/>
      <c r="F101" s="78"/>
      <c r="G101" s="78"/>
      <c r="H101" s="78"/>
      <c r="I101" s="108"/>
      <c r="J101" s="78"/>
    </row>
    <row r="102" spans="1:13" ht="22.5" customHeight="1">
      <c r="A102" s="106" t="s">
        <v>148</v>
      </c>
      <c r="D102"/>
    </row>
    <row r="103" spans="1:13" ht="22.5" customHeight="1">
      <c r="A103" s="114" t="s">
        <v>121</v>
      </c>
      <c r="D103" s="75">
        <v>15515780</v>
      </c>
      <c r="F103" s="75">
        <v>7321596</v>
      </c>
      <c r="H103" s="6">
        <v>-1678755</v>
      </c>
      <c r="I103" s="75"/>
      <c r="J103" s="75">
        <v>7592991</v>
      </c>
    </row>
    <row r="104" spans="1:13" ht="22.5" customHeight="1">
      <c r="A104" s="114" t="s">
        <v>122</v>
      </c>
      <c r="D104" s="1">
        <v>1340868</v>
      </c>
      <c r="F104" s="1">
        <v>1214137</v>
      </c>
      <c r="H104" s="7">
        <v>0</v>
      </c>
      <c r="J104" s="7">
        <v>0</v>
      </c>
    </row>
    <row r="105" spans="1:13" ht="22.5" customHeight="1" thickBot="1">
      <c r="A105" s="138" t="s">
        <v>147</v>
      </c>
      <c r="D105" s="33">
        <f>SUM(D103:D104)</f>
        <v>16856648</v>
      </c>
      <c r="E105" s="83"/>
      <c r="F105" s="33">
        <f>SUM(F103:F104)</f>
        <v>8535733</v>
      </c>
      <c r="G105" s="101"/>
      <c r="H105" s="33">
        <f>SUM(H103:H104)</f>
        <v>-1678755</v>
      </c>
      <c r="I105" s="101"/>
      <c r="J105" s="33">
        <f>SUM(J103:J104)</f>
        <v>7592991</v>
      </c>
      <c r="K105" s="86"/>
      <c r="L105" s="86"/>
      <c r="M105" s="68"/>
    </row>
    <row r="106" spans="1:13" ht="23.25" customHeight="1" thickTop="1">
      <c r="D106" s="75"/>
      <c r="F106" s="75"/>
      <c r="G106" s="75"/>
      <c r="H106" s="75"/>
      <c r="J106" s="75"/>
    </row>
  </sheetData>
  <mergeCells count="29">
    <mergeCell ref="A17:B17"/>
    <mergeCell ref="I39:J39"/>
    <mergeCell ref="H99:J99"/>
    <mergeCell ref="D99:F99"/>
    <mergeCell ref="H57:J57"/>
    <mergeCell ref="D56:F56"/>
    <mergeCell ref="H56:J56"/>
    <mergeCell ref="D57:F57"/>
    <mergeCell ref="D58:F58"/>
    <mergeCell ref="H58:J58"/>
    <mergeCell ref="I96:J96"/>
    <mergeCell ref="D97:F97"/>
    <mergeCell ref="H97:J97"/>
    <mergeCell ref="D98:F98"/>
    <mergeCell ref="H98:J98"/>
    <mergeCell ref="I55:J55"/>
    <mergeCell ref="I3:J3"/>
    <mergeCell ref="D6:F6"/>
    <mergeCell ref="H6:J6"/>
    <mergeCell ref="D40:F40"/>
    <mergeCell ref="H40:J40"/>
    <mergeCell ref="D42:F42"/>
    <mergeCell ref="H42:J42"/>
    <mergeCell ref="D4:F4"/>
    <mergeCell ref="H4:J4"/>
    <mergeCell ref="D5:F5"/>
    <mergeCell ref="H5:J5"/>
    <mergeCell ref="D41:F41"/>
    <mergeCell ref="H41:J41"/>
  </mergeCells>
  <pageMargins left="0.8" right="0.8" top="0.48" bottom="0.5" header="0.5" footer="0.5"/>
  <pageSetup paperSize="9" scale="85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6" max="16383" man="1"/>
    <brk id="52" max="16383" man="1"/>
    <brk id="93" max="9" man="1"/>
  </rowBreaks>
  <customProperties>
    <customPr name="EpmWorksheetKeyString_GUID" r:id="rId2"/>
    <customPr name="OrphanNamesChecke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39"/>
  <sheetViews>
    <sheetView showGridLines="0" zoomScaleNormal="100" zoomScaleSheetLayoutView="70" workbookViewId="0"/>
  </sheetViews>
  <sheetFormatPr defaultColWidth="9" defaultRowHeight="21.5"/>
  <cols>
    <col min="1" max="1" width="67.8984375" customWidth="1"/>
    <col min="2" max="2" width="9.59765625" bestFit="1" customWidth="1"/>
    <col min="3" max="3" width="0.8984375" customWidth="1"/>
    <col min="4" max="4" width="10.8984375" customWidth="1"/>
    <col min="5" max="5" width="0.69921875" customWidth="1"/>
    <col min="6" max="6" width="12.59765625" customWidth="1"/>
    <col min="7" max="7" width="0.69921875" customWidth="1"/>
    <col min="8" max="8" width="15.09765625" bestFit="1" customWidth="1"/>
    <col min="9" max="9" width="0.8984375" customWidth="1"/>
    <col min="10" max="10" width="16.69921875" bestFit="1" customWidth="1"/>
    <col min="11" max="11" width="0.8984375" customWidth="1"/>
    <col min="12" max="12" width="13" bestFit="1" customWidth="1"/>
    <col min="13" max="13" width="0.8984375" customWidth="1"/>
    <col min="14" max="14" width="13.09765625" customWidth="1"/>
    <col min="15" max="15" width="0.8984375" customWidth="1"/>
    <col min="16" max="16" width="13.09765625" customWidth="1"/>
    <col min="17" max="17" width="0.8984375" customWidth="1"/>
    <col min="18" max="18" width="13.59765625" bestFit="1" customWidth="1"/>
    <col min="19" max="19" width="0.8984375" customWidth="1"/>
    <col min="20" max="20" width="13.59765625" bestFit="1" customWidth="1"/>
    <col min="21" max="21" width="0.8984375" customWidth="1"/>
    <col min="22" max="22" width="13.3984375" bestFit="1" customWidth="1"/>
    <col min="23" max="23" width="0.8984375" customWidth="1"/>
    <col min="24" max="24" width="14.09765625" bestFit="1" customWidth="1"/>
    <col min="25" max="25" width="0.59765625" customWidth="1"/>
    <col min="26" max="26" width="13.09765625" customWidth="1"/>
    <col min="27" max="27" width="0.69921875" customWidth="1"/>
    <col min="28" max="28" width="17.3984375" bestFit="1" customWidth="1"/>
    <col min="29" max="29" width="0.69921875" customWidth="1"/>
    <col min="30" max="30" width="12.3984375" bestFit="1" customWidth="1"/>
    <col min="31" max="31" width="0.69921875" customWidth="1"/>
    <col min="32" max="32" width="13.69921875" customWidth="1"/>
    <col min="33" max="33" width="0.69921875" customWidth="1"/>
    <col min="34" max="34" width="13.59765625" bestFit="1" customWidth="1"/>
    <col min="35" max="35" width="0.59765625" customWidth="1"/>
    <col min="36" max="36" width="12.8984375" bestFit="1" customWidth="1"/>
    <col min="37" max="37" width="0.69921875" customWidth="1"/>
    <col min="38" max="38" width="14.8984375" customWidth="1"/>
    <col min="39" max="39" width="14.09765625" bestFit="1" customWidth="1"/>
  </cols>
  <sheetData>
    <row r="1" spans="1:40" ht="24.75" customHeight="1">
      <c r="A1" s="140" t="s">
        <v>0</v>
      </c>
      <c r="B1" s="140"/>
      <c r="C1" s="140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8"/>
      <c r="W1" s="88"/>
      <c r="X1" s="89"/>
      <c r="Y1" s="89"/>
      <c r="Z1" s="89"/>
      <c r="AA1" s="88"/>
      <c r="AB1" s="89"/>
      <c r="AC1" s="88"/>
      <c r="AD1" s="89"/>
      <c r="AE1" s="88"/>
      <c r="AF1" s="89"/>
      <c r="AG1" s="89"/>
      <c r="AH1" s="89"/>
      <c r="AI1" s="88"/>
      <c r="AJ1" s="89"/>
    </row>
    <row r="2" spans="1:40" ht="24.75" customHeight="1">
      <c r="A2" s="140" t="s">
        <v>149</v>
      </c>
      <c r="B2" s="140"/>
      <c r="C2" s="140"/>
      <c r="D2" s="89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9"/>
      <c r="V2" s="88"/>
      <c r="W2" s="88"/>
      <c r="X2" s="89"/>
      <c r="Y2" s="89"/>
      <c r="Z2" s="89"/>
      <c r="AA2" s="88"/>
      <c r="AB2" s="89"/>
      <c r="AC2" s="88"/>
      <c r="AD2" s="89"/>
      <c r="AE2" s="88"/>
      <c r="AF2" s="89"/>
      <c r="AG2" s="89"/>
      <c r="AH2" s="89"/>
      <c r="AI2" s="88"/>
      <c r="AJ2" s="89"/>
    </row>
    <row r="3" spans="1:40" ht="23.25" customHeight="1">
      <c r="A3" s="140"/>
      <c r="B3" s="140"/>
      <c r="C3" s="140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L3" s="72" t="s">
        <v>2</v>
      </c>
    </row>
    <row r="4" spans="1:40" ht="23.25" customHeight="1">
      <c r="A4" s="140"/>
      <c r="B4" s="140"/>
      <c r="C4" s="140"/>
      <c r="D4" s="159" t="s">
        <v>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</row>
    <row r="5" spans="1:40" ht="22">
      <c r="A5" s="106"/>
      <c r="B5" s="106"/>
      <c r="C5" s="106"/>
      <c r="D5" s="83"/>
      <c r="E5" s="83"/>
      <c r="F5" s="83"/>
      <c r="G5" s="83"/>
      <c r="H5" s="83"/>
      <c r="I5" s="83"/>
      <c r="J5" s="83"/>
      <c r="K5" s="83"/>
      <c r="L5" s="83"/>
      <c r="M5" s="83"/>
      <c r="N5" s="165" t="s">
        <v>80</v>
      </c>
      <c r="O5" s="165"/>
      <c r="P5" s="165"/>
      <c r="Q5" s="165"/>
      <c r="R5" s="165"/>
      <c r="U5" s="83"/>
      <c r="V5" s="83"/>
      <c r="W5" s="83"/>
      <c r="X5" s="165" t="s">
        <v>87</v>
      </c>
      <c r="Y5" s="165"/>
      <c r="Z5" s="165"/>
      <c r="AA5" s="165"/>
      <c r="AB5" s="165"/>
      <c r="AC5" s="165"/>
      <c r="AD5" s="165"/>
      <c r="AE5" s="165"/>
      <c r="AF5" s="165"/>
      <c r="AG5" s="83"/>
      <c r="AH5" s="83"/>
      <c r="AI5" s="83"/>
      <c r="AJ5" s="83"/>
      <c r="AL5" s="83"/>
    </row>
    <row r="6" spans="1:40" ht="21.75" customHeight="1">
      <c r="A6" s="141"/>
      <c r="B6" s="141"/>
      <c r="C6" s="141"/>
      <c r="D6" s="78"/>
      <c r="E6" s="71"/>
      <c r="F6" s="76"/>
      <c r="G6" s="76"/>
      <c r="H6" s="74" t="s">
        <v>150</v>
      </c>
      <c r="I6" s="76"/>
      <c r="J6" s="74"/>
      <c r="K6" s="76"/>
      <c r="L6" s="76"/>
      <c r="M6" s="76"/>
      <c r="N6" s="76"/>
      <c r="O6" s="76"/>
      <c r="P6" s="76"/>
      <c r="Q6" s="76"/>
      <c r="R6" s="76"/>
      <c r="U6" s="71"/>
      <c r="V6" s="77"/>
      <c r="W6" s="76"/>
      <c r="X6" s="76"/>
      <c r="Y6" s="76"/>
      <c r="Z6" s="76"/>
      <c r="AA6" s="76"/>
      <c r="AB6" s="76"/>
      <c r="AC6" s="76"/>
      <c r="AD6" s="77"/>
      <c r="AE6" s="76"/>
      <c r="AF6" s="78"/>
      <c r="AG6" s="71"/>
      <c r="AH6" s="71"/>
      <c r="AI6" s="77"/>
      <c r="AJ6" s="76"/>
      <c r="AL6" s="75"/>
    </row>
    <row r="7" spans="1:40" ht="21.75" customHeight="1">
      <c r="A7" s="141"/>
      <c r="B7" s="141"/>
      <c r="C7" s="141"/>
      <c r="D7" s="78"/>
      <c r="E7" s="71"/>
      <c r="F7" s="76"/>
      <c r="G7" s="76"/>
      <c r="H7" s="76" t="s">
        <v>151</v>
      </c>
      <c r="I7" s="76"/>
      <c r="J7" s="74"/>
      <c r="K7" s="76"/>
      <c r="L7" s="76"/>
      <c r="M7" s="76"/>
      <c r="N7" s="76"/>
      <c r="O7" s="76"/>
      <c r="P7" s="76"/>
      <c r="Q7" s="76"/>
      <c r="R7" s="76"/>
      <c r="U7" s="71"/>
      <c r="V7" s="77"/>
      <c r="W7" s="76"/>
      <c r="X7" s="76"/>
      <c r="Y7" s="76"/>
      <c r="Z7" s="76"/>
      <c r="AA7" s="76"/>
      <c r="AB7" s="76"/>
      <c r="AC7" s="76"/>
      <c r="AD7" s="79"/>
      <c r="AE7" s="76"/>
      <c r="AF7" s="78"/>
      <c r="AG7" s="71"/>
      <c r="AH7" s="71"/>
      <c r="AI7" s="77"/>
      <c r="AJ7" s="76"/>
      <c r="AL7" s="75"/>
    </row>
    <row r="8" spans="1:40" ht="21.75" customHeight="1">
      <c r="A8" s="141"/>
      <c r="B8" s="141"/>
      <c r="C8" s="141"/>
      <c r="D8" s="78"/>
      <c r="E8" s="71"/>
      <c r="F8" s="76"/>
      <c r="G8" s="76"/>
      <c r="H8" s="76" t="s">
        <v>152</v>
      </c>
      <c r="I8" s="76"/>
      <c r="J8" s="74" t="s">
        <v>154</v>
      </c>
      <c r="K8" s="76"/>
      <c r="L8" s="76"/>
      <c r="M8" s="76"/>
      <c r="N8" s="76"/>
      <c r="O8" s="76"/>
      <c r="P8" s="76"/>
      <c r="Q8" s="76"/>
      <c r="R8" s="76"/>
      <c r="T8" s="74"/>
      <c r="U8" s="71"/>
      <c r="V8" s="77"/>
      <c r="W8" s="76"/>
      <c r="X8" s="76"/>
      <c r="Y8" s="76"/>
      <c r="Z8" s="76" t="s">
        <v>155</v>
      </c>
      <c r="AA8" s="76"/>
      <c r="AB8" s="74"/>
      <c r="AC8" s="76"/>
      <c r="AD8" s="79"/>
      <c r="AE8" s="76"/>
      <c r="AF8" s="78" t="s">
        <v>156</v>
      </c>
      <c r="AG8" s="71"/>
      <c r="AH8" s="71"/>
      <c r="AI8" s="77"/>
      <c r="AJ8" s="76"/>
      <c r="AL8" s="75"/>
    </row>
    <row r="9" spans="1:40" ht="21.75" customHeight="1">
      <c r="A9" s="141"/>
      <c r="B9" s="141"/>
      <c r="C9" s="141"/>
      <c r="D9" s="74" t="s">
        <v>157</v>
      </c>
      <c r="E9" s="71"/>
      <c r="F9" s="76"/>
      <c r="G9" s="76"/>
      <c r="H9" s="76" t="s">
        <v>153</v>
      </c>
      <c r="I9" s="76"/>
      <c r="J9" s="74" t="s">
        <v>159</v>
      </c>
      <c r="K9" s="76"/>
      <c r="L9" s="76"/>
      <c r="M9" s="76"/>
      <c r="N9" s="76"/>
      <c r="O9" s="76"/>
      <c r="P9" s="76" t="s">
        <v>160</v>
      </c>
      <c r="Q9" s="76"/>
      <c r="R9" s="78"/>
      <c r="T9" s="74"/>
      <c r="U9" s="71"/>
      <c r="V9" s="79" t="s">
        <v>161</v>
      </c>
      <c r="W9" s="76"/>
      <c r="X9" s="76" t="s">
        <v>160</v>
      </c>
      <c r="Y9" s="76"/>
      <c r="Z9" s="77" t="s">
        <v>162</v>
      </c>
      <c r="AA9" s="76"/>
      <c r="AB9" s="79" t="s">
        <v>160</v>
      </c>
      <c r="AC9" s="76"/>
      <c r="AD9" s="77" t="s">
        <v>160</v>
      </c>
      <c r="AE9" s="76"/>
      <c r="AF9" s="78" t="s">
        <v>163</v>
      </c>
      <c r="AG9" s="71"/>
      <c r="AH9" s="77"/>
      <c r="AI9" s="77"/>
      <c r="AJ9" s="76" t="s">
        <v>153</v>
      </c>
      <c r="AL9" s="75"/>
    </row>
    <row r="10" spans="1:40" ht="21.75" customHeight="1">
      <c r="A10" s="141"/>
      <c r="B10" s="141"/>
      <c r="C10" s="141"/>
      <c r="D10" s="76" t="s">
        <v>164</v>
      </c>
      <c r="E10" s="76"/>
      <c r="F10" s="76" t="s">
        <v>165</v>
      </c>
      <c r="G10" s="76"/>
      <c r="H10" s="76" t="s">
        <v>158</v>
      </c>
      <c r="I10" s="76"/>
      <c r="J10" s="76" t="s">
        <v>166</v>
      </c>
      <c r="K10" s="76"/>
      <c r="L10" s="76"/>
      <c r="M10" s="76"/>
      <c r="N10" s="76" t="s">
        <v>167</v>
      </c>
      <c r="O10" s="76"/>
      <c r="P10" s="76" t="s">
        <v>168</v>
      </c>
      <c r="Q10" s="76"/>
      <c r="R10" s="76" t="s">
        <v>169</v>
      </c>
      <c r="T10" s="76" t="s">
        <v>168</v>
      </c>
      <c r="U10" s="76"/>
      <c r="V10" s="79" t="s">
        <v>170</v>
      </c>
      <c r="W10" s="76"/>
      <c r="X10" s="76" t="s">
        <v>171</v>
      </c>
      <c r="Y10" s="76"/>
      <c r="Z10" s="79" t="s">
        <v>172</v>
      </c>
      <c r="AA10" s="76"/>
      <c r="AB10" s="79" t="s">
        <v>152</v>
      </c>
      <c r="AC10" s="76"/>
      <c r="AD10" s="79" t="s">
        <v>173</v>
      </c>
      <c r="AE10" s="76"/>
      <c r="AF10" s="76" t="s">
        <v>174</v>
      </c>
      <c r="AG10" s="76"/>
      <c r="AH10" s="77" t="s">
        <v>175</v>
      </c>
      <c r="AI10" s="77"/>
      <c r="AJ10" s="76" t="s">
        <v>176</v>
      </c>
      <c r="AL10" s="76" t="s">
        <v>177</v>
      </c>
      <c r="AM10" s="90"/>
      <c r="AN10" s="90"/>
    </row>
    <row r="11" spans="1:40" ht="21.75" customHeight="1">
      <c r="A11" s="142"/>
      <c r="B11" s="92"/>
      <c r="C11" s="92"/>
      <c r="D11" s="81" t="s">
        <v>178</v>
      </c>
      <c r="E11" s="76"/>
      <c r="F11" s="81" t="s">
        <v>179</v>
      </c>
      <c r="G11" s="76"/>
      <c r="H11" s="81" t="s">
        <v>301</v>
      </c>
      <c r="I11" s="76"/>
      <c r="J11" s="81" t="s">
        <v>180</v>
      </c>
      <c r="K11" s="76"/>
      <c r="L11" s="82" t="s">
        <v>79</v>
      </c>
      <c r="M11" s="76"/>
      <c r="N11" s="81" t="s">
        <v>181</v>
      </c>
      <c r="O11" s="76"/>
      <c r="P11" s="81" t="s">
        <v>182</v>
      </c>
      <c r="Q11" s="76"/>
      <c r="R11" s="81" t="s">
        <v>183</v>
      </c>
      <c r="T11" s="81" t="s">
        <v>299</v>
      </c>
      <c r="U11" s="76"/>
      <c r="V11" s="91" t="s">
        <v>184</v>
      </c>
      <c r="W11" s="76"/>
      <c r="X11" s="81" t="s">
        <v>185</v>
      </c>
      <c r="Y11" s="76"/>
      <c r="Z11" s="82" t="s">
        <v>186</v>
      </c>
      <c r="AA11" s="76"/>
      <c r="AB11" s="82" t="s">
        <v>187</v>
      </c>
      <c r="AC11" s="76"/>
      <c r="AD11" s="82" t="s">
        <v>188</v>
      </c>
      <c r="AE11" s="76"/>
      <c r="AF11" s="81" t="s">
        <v>69</v>
      </c>
      <c r="AG11" s="76"/>
      <c r="AH11" s="82" t="s">
        <v>189</v>
      </c>
      <c r="AI11" s="77"/>
      <c r="AJ11" s="81" t="s">
        <v>190</v>
      </c>
      <c r="AL11" s="81" t="s">
        <v>191</v>
      </c>
      <c r="AM11" s="90"/>
      <c r="AN11" s="90"/>
    </row>
    <row r="12" spans="1:40" ht="21.65" customHeight="1">
      <c r="A12" s="142"/>
      <c r="B12" s="142"/>
      <c r="C12" s="14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L12" s="92"/>
      <c r="AM12" s="90"/>
      <c r="AN12" s="90"/>
    </row>
    <row r="13" spans="1:40" ht="22">
      <c r="A13" s="143" t="s">
        <v>192</v>
      </c>
      <c r="B13" s="143"/>
      <c r="C13" s="14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L13" s="93"/>
      <c r="AM13" s="90"/>
      <c r="AN13" s="90"/>
    </row>
    <row r="14" spans="1:40" s="83" customFormat="1" ht="20.9" customHeight="1">
      <c r="A14" s="143" t="s">
        <v>193</v>
      </c>
      <c r="B14" s="143"/>
      <c r="C14" s="143"/>
      <c r="D14" s="18">
        <v>8413569</v>
      </c>
      <c r="E14" s="15"/>
      <c r="F14" s="18">
        <v>56004025</v>
      </c>
      <c r="G14" s="18"/>
      <c r="H14" s="18">
        <v>5212858</v>
      </c>
      <c r="I14" s="15"/>
      <c r="J14" s="18">
        <v>-9917</v>
      </c>
      <c r="K14" s="15"/>
      <c r="L14" s="18">
        <v>3621945</v>
      </c>
      <c r="M14" s="15"/>
      <c r="N14" s="18">
        <v>929166</v>
      </c>
      <c r="O14" s="15"/>
      <c r="P14" s="18">
        <v>3666565</v>
      </c>
      <c r="Q14" s="15"/>
      <c r="R14" s="18">
        <v>120649885</v>
      </c>
      <c r="T14" s="18">
        <v>-8287164</v>
      </c>
      <c r="U14" s="15"/>
      <c r="V14" s="18">
        <v>26932000</v>
      </c>
      <c r="W14" s="15"/>
      <c r="X14" s="18">
        <v>-34940547</v>
      </c>
      <c r="Y14" s="15"/>
      <c r="Z14" s="18">
        <v>1561306</v>
      </c>
      <c r="AA14" s="10"/>
      <c r="AB14" s="18">
        <v>2344176</v>
      </c>
      <c r="AC14" s="10"/>
      <c r="AD14" s="18">
        <v>55278117</v>
      </c>
      <c r="AE14" s="15"/>
      <c r="AF14" s="18">
        <v>24243052</v>
      </c>
      <c r="AG14" s="15"/>
      <c r="AH14" s="18">
        <v>241375984</v>
      </c>
      <c r="AI14" s="94"/>
      <c r="AJ14" s="18">
        <v>45616861</v>
      </c>
      <c r="AL14" s="18">
        <v>286992845</v>
      </c>
      <c r="AM14" s="95"/>
      <c r="AN14" s="90"/>
    </row>
    <row r="15" spans="1:40" s="83" customFormat="1" ht="20.9" customHeight="1">
      <c r="A15" s="83" t="s">
        <v>194</v>
      </c>
      <c r="B15" s="143"/>
      <c r="C15" s="143"/>
      <c r="D15" s="18"/>
      <c r="E15" s="15"/>
      <c r="F15" s="18"/>
      <c r="G15" s="18"/>
      <c r="H15" s="18"/>
      <c r="I15" s="15"/>
      <c r="J15" s="18"/>
      <c r="K15" s="15"/>
      <c r="L15" s="18"/>
      <c r="M15" s="15"/>
      <c r="N15" s="18"/>
      <c r="O15" s="15"/>
      <c r="P15" s="18"/>
      <c r="Q15" s="15"/>
      <c r="R15" s="18"/>
      <c r="T15" s="18"/>
      <c r="U15" s="15"/>
      <c r="V15" s="18"/>
      <c r="W15" s="15"/>
      <c r="X15" s="18"/>
      <c r="Y15" s="15"/>
      <c r="Z15" s="18"/>
      <c r="AA15" s="10"/>
      <c r="AB15" s="18"/>
      <c r="AC15" s="10"/>
      <c r="AD15" s="18"/>
      <c r="AE15" s="15"/>
      <c r="AF15" s="18"/>
      <c r="AG15" s="15"/>
      <c r="AH15" s="18"/>
      <c r="AI15" s="94"/>
      <c r="AJ15" s="18"/>
      <c r="AL15" s="18"/>
      <c r="AM15" s="90"/>
      <c r="AN15" s="90"/>
    </row>
    <row r="16" spans="1:40" s="83" customFormat="1" ht="20.9" customHeight="1">
      <c r="A16" s="148" t="s">
        <v>195</v>
      </c>
      <c r="B16" s="143"/>
      <c r="C16" s="143"/>
      <c r="D16" s="18"/>
      <c r="E16" s="15"/>
      <c r="F16" s="18"/>
      <c r="G16" s="18"/>
      <c r="H16" s="18"/>
      <c r="I16" s="15"/>
      <c r="J16" s="18"/>
      <c r="K16" s="15"/>
      <c r="L16" s="18"/>
      <c r="M16" s="15"/>
      <c r="N16" s="18"/>
      <c r="O16" s="15"/>
      <c r="P16" s="18"/>
      <c r="Q16" s="15"/>
      <c r="R16" s="18"/>
      <c r="T16" s="18"/>
      <c r="U16" s="15"/>
      <c r="V16" s="18"/>
      <c r="W16" s="15"/>
      <c r="X16" s="18"/>
      <c r="Y16" s="15"/>
      <c r="Z16" s="18"/>
      <c r="AA16" s="10"/>
      <c r="AB16" s="18"/>
      <c r="AC16" s="10"/>
      <c r="AD16" s="18"/>
      <c r="AE16" s="15"/>
      <c r="AF16" s="18"/>
      <c r="AG16" s="15"/>
      <c r="AH16" s="18"/>
      <c r="AI16" s="94"/>
      <c r="AJ16" s="18"/>
      <c r="AL16" s="18"/>
      <c r="AM16" s="90"/>
      <c r="AN16" s="90"/>
    </row>
    <row r="17" spans="1:40" s="83" customFormat="1" ht="20.9" customHeight="1">
      <c r="A17" s="142" t="s">
        <v>196</v>
      </c>
      <c r="B17" s="105"/>
      <c r="C17" s="143"/>
      <c r="D17" s="19">
        <v>0</v>
      </c>
      <c r="E17" s="56"/>
      <c r="F17" s="19">
        <v>0</v>
      </c>
      <c r="G17" s="38"/>
      <c r="H17" s="19">
        <v>0</v>
      </c>
      <c r="I17" s="56"/>
      <c r="J17" s="19">
        <v>0</v>
      </c>
      <c r="K17" s="56"/>
      <c r="L17" s="19">
        <v>0</v>
      </c>
      <c r="M17" s="56"/>
      <c r="N17" s="19">
        <v>0</v>
      </c>
      <c r="O17" s="56"/>
      <c r="P17" s="19">
        <v>0</v>
      </c>
      <c r="Q17" s="56"/>
      <c r="R17" s="19">
        <v>0</v>
      </c>
      <c r="T17" s="19">
        <v>0</v>
      </c>
      <c r="U17" s="96"/>
      <c r="V17" s="13">
        <v>0</v>
      </c>
      <c r="W17" s="96"/>
      <c r="X17" s="19">
        <v>0</v>
      </c>
      <c r="Y17" s="96"/>
      <c r="Z17" s="19">
        <v>0</v>
      </c>
      <c r="AA17" s="97"/>
      <c r="AB17" s="19">
        <v>0</v>
      </c>
      <c r="AC17" s="97"/>
      <c r="AD17" s="19">
        <v>0</v>
      </c>
      <c r="AE17" s="56"/>
      <c r="AF17" s="16">
        <f>SUM(X17:AE17)</f>
        <v>0</v>
      </c>
      <c r="AG17" s="96"/>
      <c r="AH17" s="13">
        <f>SUM(D17:V17,AF17)</f>
        <v>0</v>
      </c>
      <c r="AI17" s="38"/>
      <c r="AJ17" s="13">
        <v>-5892</v>
      </c>
      <c r="AK17"/>
      <c r="AL17" s="13">
        <f t="shared" ref="AL17:AL18" si="0">SUM(AH17:AJ17)</f>
        <v>-5892</v>
      </c>
      <c r="AM17" s="90"/>
      <c r="AN17" s="90"/>
    </row>
    <row r="18" spans="1:40" s="83" customFormat="1" ht="20.9" customHeight="1">
      <c r="A18" s="148" t="s">
        <v>197</v>
      </c>
      <c r="B18" s="143"/>
      <c r="C18" s="143"/>
      <c r="D18" s="16">
        <f>SUM(D17:D17)</f>
        <v>0</v>
      </c>
      <c r="E18" s="14"/>
      <c r="F18" s="16">
        <f>SUM(F17:F17)</f>
        <v>0</v>
      </c>
      <c r="G18" s="49"/>
      <c r="H18" s="16">
        <f>SUM(H17:H17)</f>
        <v>0</v>
      </c>
      <c r="I18" s="14"/>
      <c r="J18" s="16">
        <f>SUM(J17:J17)</f>
        <v>0</v>
      </c>
      <c r="K18" s="14"/>
      <c r="L18" s="16">
        <f>SUM(L17:L17)</f>
        <v>0</v>
      </c>
      <c r="M18" s="14"/>
      <c r="N18" s="16">
        <f>SUM(N17:N17)</f>
        <v>0</v>
      </c>
      <c r="O18" s="14"/>
      <c r="P18" s="16">
        <f>SUM(P17:P17)</f>
        <v>0</v>
      </c>
      <c r="Q18" s="14"/>
      <c r="R18" s="16">
        <f>SUM(R17:R17)</f>
        <v>0</v>
      </c>
      <c r="T18" s="16">
        <f>SUM(T17:T17)</f>
        <v>0</v>
      </c>
      <c r="U18" s="14"/>
      <c r="V18" s="16">
        <f>SUM(V17:V17)</f>
        <v>0</v>
      </c>
      <c r="W18" s="14"/>
      <c r="X18" s="16">
        <f>SUM(X17:X17)</f>
        <v>0</v>
      </c>
      <c r="Y18" s="14"/>
      <c r="Z18" s="16">
        <f>SUM(Z17:Z17)</f>
        <v>0</v>
      </c>
      <c r="AA18" s="50"/>
      <c r="AB18" s="16">
        <f>SUM(AB17:AB17)</f>
        <v>0</v>
      </c>
      <c r="AC18" s="50"/>
      <c r="AD18" s="16">
        <f>SUM(AD17:AD17)</f>
        <v>0</v>
      </c>
      <c r="AE18" s="14"/>
      <c r="AF18" s="16">
        <f>SUM(AF17:AF17)</f>
        <v>0</v>
      </c>
      <c r="AG18" s="14"/>
      <c r="AH18" s="16">
        <f>SUM(D18:V18,AF18)</f>
        <v>0</v>
      </c>
      <c r="AI18" s="94"/>
      <c r="AJ18" s="16">
        <f>SUM(AJ17:AJ17)</f>
        <v>-5892</v>
      </c>
      <c r="AL18" s="16">
        <f t="shared" si="0"/>
        <v>-5892</v>
      </c>
      <c r="AM18" s="90"/>
      <c r="AN18" s="90"/>
    </row>
    <row r="19" spans="1:40" s="83" customFormat="1" ht="20.9" customHeight="1">
      <c r="A19" s="149" t="s">
        <v>198</v>
      </c>
      <c r="B19" s="143"/>
      <c r="C19" s="143"/>
      <c r="D19" s="15"/>
      <c r="E19" s="14"/>
      <c r="F19" s="15"/>
      <c r="G19" s="15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5"/>
      <c r="U19" s="15"/>
      <c r="V19" s="15"/>
      <c r="W19" s="14"/>
      <c r="X19" s="15"/>
      <c r="Y19" s="14"/>
      <c r="Z19" s="15"/>
      <c r="AA19" s="10"/>
      <c r="AB19" s="15"/>
      <c r="AC19" s="10"/>
      <c r="AD19" s="15"/>
      <c r="AE19" s="14"/>
      <c r="AF19" s="15"/>
      <c r="AG19" s="15"/>
      <c r="AH19" s="15"/>
      <c r="AI19" s="94"/>
      <c r="AJ19" s="9"/>
      <c r="AL19" s="93"/>
      <c r="AM19" s="90"/>
      <c r="AN19" s="90"/>
    </row>
    <row r="20" spans="1:40" s="83" customFormat="1" ht="20.9" customHeight="1">
      <c r="A20" s="142" t="s">
        <v>199</v>
      </c>
      <c r="B20" s="143"/>
      <c r="C20" s="143"/>
      <c r="D20" s="15"/>
      <c r="E20" s="14"/>
      <c r="F20" s="15"/>
      <c r="G20" s="15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5"/>
      <c r="U20" s="15"/>
      <c r="V20" s="15"/>
      <c r="W20" s="14"/>
      <c r="X20" s="15"/>
      <c r="Y20" s="14"/>
      <c r="Z20" s="15"/>
      <c r="AA20" s="10"/>
      <c r="AB20" s="15"/>
      <c r="AC20" s="10"/>
      <c r="AD20" s="15"/>
      <c r="AE20" s="14"/>
      <c r="AF20" s="15"/>
      <c r="AG20" s="15"/>
      <c r="AH20" s="15"/>
      <c r="AI20" s="94"/>
      <c r="AJ20" s="9"/>
      <c r="AL20" s="93"/>
      <c r="AM20" s="90"/>
      <c r="AN20" s="90"/>
    </row>
    <row r="21" spans="1:40" s="83" customFormat="1" ht="20.9" customHeight="1">
      <c r="A21" s="142" t="s">
        <v>200</v>
      </c>
      <c r="B21" s="146"/>
      <c r="C21" s="144"/>
      <c r="D21" s="9">
        <v>0</v>
      </c>
      <c r="E21" s="12"/>
      <c r="F21" s="9">
        <v>0</v>
      </c>
      <c r="G21" s="9"/>
      <c r="H21" s="9">
        <v>-2182</v>
      </c>
      <c r="I21" s="9"/>
      <c r="J21" s="9">
        <v>0</v>
      </c>
      <c r="K21" s="9"/>
      <c r="L21" s="9">
        <v>0</v>
      </c>
      <c r="M21" s="9"/>
      <c r="N21" s="9">
        <v>0</v>
      </c>
      <c r="O21" s="9"/>
      <c r="P21" s="9">
        <v>0</v>
      </c>
      <c r="Q21" s="9"/>
      <c r="R21" s="9">
        <v>0</v>
      </c>
      <c r="T21" s="9">
        <v>0</v>
      </c>
      <c r="U21" s="9"/>
      <c r="V21" s="9">
        <v>0</v>
      </c>
      <c r="W21" s="9"/>
      <c r="X21" s="9">
        <v>48</v>
      </c>
      <c r="Y21" s="9"/>
      <c r="Z21" s="9">
        <v>0</v>
      </c>
      <c r="AA21" s="9"/>
      <c r="AB21" s="9">
        <v>0</v>
      </c>
      <c r="AC21" s="9"/>
      <c r="AD21" s="9">
        <v>0</v>
      </c>
      <c r="AE21" s="9"/>
      <c r="AF21" s="9">
        <f t="shared" ref="AF21:AF23" si="1">SUM(X21:AE21)</f>
        <v>48</v>
      </c>
      <c r="AG21" s="9"/>
      <c r="AH21" s="9">
        <f>SUM(D21:V21,AF21)</f>
        <v>-2134</v>
      </c>
      <c r="AI21" s="9"/>
      <c r="AJ21" s="9">
        <v>2134</v>
      </c>
      <c r="AK21"/>
      <c r="AL21" s="9">
        <f t="shared" ref="AL21:AL23" si="2">SUM(AH21:AJ21)</f>
        <v>0</v>
      </c>
      <c r="AM21" s="90"/>
      <c r="AN21" s="90"/>
    </row>
    <row r="22" spans="1:40" s="83" customFormat="1" ht="20.9" customHeight="1">
      <c r="A22" s="142" t="s">
        <v>201</v>
      </c>
      <c r="B22" s="146"/>
      <c r="C22" s="144"/>
      <c r="D22" s="9">
        <v>0</v>
      </c>
      <c r="E22" s="12"/>
      <c r="F22" s="9">
        <v>0</v>
      </c>
      <c r="G22" s="9"/>
      <c r="H22" s="9">
        <v>0</v>
      </c>
      <c r="I22" s="9"/>
      <c r="J22" s="9">
        <v>0</v>
      </c>
      <c r="K22" s="9"/>
      <c r="L22" s="9">
        <v>0</v>
      </c>
      <c r="M22" s="9"/>
      <c r="N22" s="9">
        <v>0</v>
      </c>
      <c r="O22" s="9"/>
      <c r="P22" s="9">
        <v>0</v>
      </c>
      <c r="Q22" s="9"/>
      <c r="R22" s="9">
        <v>0</v>
      </c>
      <c r="T22" s="9">
        <v>0</v>
      </c>
      <c r="U22" s="9"/>
      <c r="V22" s="9">
        <v>0</v>
      </c>
      <c r="W22" s="9"/>
      <c r="X22" s="9">
        <v>0</v>
      </c>
      <c r="Y22" s="9"/>
      <c r="Z22" s="9">
        <v>0</v>
      </c>
      <c r="AA22" s="9"/>
      <c r="AB22" s="9">
        <v>0</v>
      </c>
      <c r="AC22" s="9"/>
      <c r="AD22" s="9">
        <v>0</v>
      </c>
      <c r="AE22" s="9"/>
      <c r="AF22" s="9">
        <f t="shared" si="1"/>
        <v>0</v>
      </c>
      <c r="AG22" s="9"/>
      <c r="AH22" s="9">
        <f>SUM(D22:V22,AF22)</f>
        <v>0</v>
      </c>
      <c r="AI22" s="9"/>
      <c r="AJ22" s="9">
        <v>55563</v>
      </c>
      <c r="AK22"/>
      <c r="AL22" s="9">
        <f>SUM(AH22:AJ22)</f>
        <v>55563</v>
      </c>
      <c r="AM22" s="90"/>
      <c r="AN22" s="90"/>
    </row>
    <row r="23" spans="1:40" s="83" customFormat="1" ht="20.9" customHeight="1">
      <c r="A23" s="142" t="s">
        <v>202</v>
      </c>
      <c r="B23" s="146"/>
      <c r="C23" s="144"/>
      <c r="D23" s="13">
        <v>0</v>
      </c>
      <c r="E23" s="12"/>
      <c r="F23" s="13">
        <v>0</v>
      </c>
      <c r="G23" s="9"/>
      <c r="H23" s="13">
        <v>6502</v>
      </c>
      <c r="I23" s="9"/>
      <c r="J23" s="13">
        <v>0</v>
      </c>
      <c r="K23" s="9"/>
      <c r="L23" s="13">
        <v>0</v>
      </c>
      <c r="M23" s="9"/>
      <c r="N23" s="13">
        <v>0</v>
      </c>
      <c r="O23" s="9"/>
      <c r="P23" s="13">
        <v>0</v>
      </c>
      <c r="Q23" s="9"/>
      <c r="R23" s="13">
        <v>-726</v>
      </c>
      <c r="T23" s="13">
        <v>0</v>
      </c>
      <c r="U23" s="9"/>
      <c r="V23" s="13">
        <v>0</v>
      </c>
      <c r="W23" s="9"/>
      <c r="X23" s="13">
        <v>0</v>
      </c>
      <c r="Y23" s="9"/>
      <c r="Z23" s="13">
        <v>0</v>
      </c>
      <c r="AA23" s="9"/>
      <c r="AB23" s="13">
        <v>-5776</v>
      </c>
      <c r="AC23" s="9"/>
      <c r="AD23" s="13">
        <v>0</v>
      </c>
      <c r="AE23" s="9"/>
      <c r="AF23" s="13">
        <f t="shared" si="1"/>
        <v>-5776</v>
      </c>
      <c r="AG23" s="9"/>
      <c r="AH23" s="13">
        <f>SUM(D23:V23,AF23)</f>
        <v>0</v>
      </c>
      <c r="AI23" s="9"/>
      <c r="AJ23" s="13">
        <v>-219432</v>
      </c>
      <c r="AK23"/>
      <c r="AL23" s="13">
        <f t="shared" si="2"/>
        <v>-219432</v>
      </c>
      <c r="AM23" s="90"/>
      <c r="AN23" s="90"/>
    </row>
    <row r="24" spans="1:40" s="83" customFormat="1" ht="20.9" customHeight="1">
      <c r="A24" s="150" t="s">
        <v>203</v>
      </c>
      <c r="B24" s="144"/>
      <c r="C24" s="144"/>
      <c r="D24" s="16">
        <f>SUM(D19:D23)</f>
        <v>0</v>
      </c>
      <c r="E24" s="14"/>
      <c r="F24" s="16">
        <f>SUM(F19:F23)</f>
        <v>0</v>
      </c>
      <c r="G24" s="18"/>
      <c r="H24" s="16">
        <f>SUM(H19:H23)</f>
        <v>4320</v>
      </c>
      <c r="I24" s="15"/>
      <c r="J24" s="16">
        <f>SUM(J19:J23)</f>
        <v>0</v>
      </c>
      <c r="K24" s="15"/>
      <c r="L24" s="16">
        <f>SUM(L19:L23)</f>
        <v>0</v>
      </c>
      <c r="M24" s="14"/>
      <c r="N24" s="16">
        <f>SUM(N19:N23)</f>
        <v>0</v>
      </c>
      <c r="O24" s="15"/>
      <c r="P24" s="16">
        <f>SUM(P19:P23)</f>
        <v>0</v>
      </c>
      <c r="Q24" s="15"/>
      <c r="R24" s="16">
        <f>SUM(R19:R23)</f>
        <v>-726</v>
      </c>
      <c r="T24" s="16">
        <f>SUM(T19:T23)</f>
        <v>0</v>
      </c>
      <c r="U24" s="15"/>
      <c r="V24" s="16">
        <f>SUM(V19:V23)</f>
        <v>0</v>
      </c>
      <c r="W24" s="14"/>
      <c r="X24" s="16">
        <f>SUM(X19:X23)</f>
        <v>48</v>
      </c>
      <c r="Y24" s="14"/>
      <c r="Z24" s="16">
        <f>SUM(Z19:Z23)</f>
        <v>0</v>
      </c>
      <c r="AA24" s="10"/>
      <c r="AB24" s="16">
        <f>SUM(AB19:AB23)</f>
        <v>-5776</v>
      </c>
      <c r="AC24" s="10"/>
      <c r="AD24" s="16">
        <f>SUM(AD19:AD23)</f>
        <v>0</v>
      </c>
      <c r="AE24" s="14"/>
      <c r="AF24" s="16">
        <f>SUM(AF19:AF23)</f>
        <v>-5728</v>
      </c>
      <c r="AG24" s="15"/>
      <c r="AH24" s="16">
        <f>SUM(D24:V24,AF24)</f>
        <v>-2134</v>
      </c>
      <c r="AI24" s="94"/>
      <c r="AJ24" s="16">
        <f>SUM(AJ19:AJ23)</f>
        <v>-161735</v>
      </c>
      <c r="AL24" s="16">
        <f>SUM(AH24:AJ24)</f>
        <v>-163869</v>
      </c>
      <c r="AM24" s="90"/>
      <c r="AN24" s="90"/>
    </row>
    <row r="25" spans="1:40" s="83" customFormat="1" ht="20.9" customHeight="1">
      <c r="A25" s="144" t="s">
        <v>204</v>
      </c>
      <c r="B25" s="144"/>
      <c r="C25" s="144"/>
      <c r="D25" s="16">
        <f>SUM(D18,D24)</f>
        <v>0</v>
      </c>
      <c r="E25" s="94"/>
      <c r="F25" s="16">
        <f>SUM(F18,F24)</f>
        <v>0</v>
      </c>
      <c r="G25" s="18"/>
      <c r="H25" s="16">
        <f>SUM(H18,H24)</f>
        <v>4320</v>
      </c>
      <c r="I25" s="15"/>
      <c r="J25" s="16">
        <f>SUM(J18,J24)</f>
        <v>0</v>
      </c>
      <c r="K25" s="15"/>
      <c r="L25" s="16">
        <f>SUM(L18,L24)</f>
        <v>0</v>
      </c>
      <c r="M25" s="94"/>
      <c r="N25" s="16">
        <f>SUM(N18,N24)</f>
        <v>0</v>
      </c>
      <c r="O25" s="15"/>
      <c r="P25" s="16">
        <f>SUM(P18,P24)</f>
        <v>0</v>
      </c>
      <c r="Q25" s="15"/>
      <c r="R25" s="16">
        <f>SUM(R18,R24)</f>
        <v>-726</v>
      </c>
      <c r="S25" s="18"/>
      <c r="T25" s="16">
        <f>SUM(T18,T24)</f>
        <v>0</v>
      </c>
      <c r="U25" s="94"/>
      <c r="V25" s="16">
        <f>SUM(V18,V24)</f>
        <v>0</v>
      </c>
      <c r="W25" s="94"/>
      <c r="X25" s="16">
        <f>SUM(X18,X24)</f>
        <v>48</v>
      </c>
      <c r="Y25" s="94"/>
      <c r="Z25" s="16">
        <f>SUM(Z18,Z24)</f>
        <v>0</v>
      </c>
      <c r="AA25" s="94"/>
      <c r="AB25" s="16">
        <f>SUM(AB18,AB24)</f>
        <v>-5776</v>
      </c>
      <c r="AC25" s="98"/>
      <c r="AD25" s="16">
        <f>SUM(AD18,AD24)</f>
        <v>0</v>
      </c>
      <c r="AE25" s="94"/>
      <c r="AF25" s="16">
        <f>SUM(AF18,AF24)</f>
        <v>-5728</v>
      </c>
      <c r="AG25" s="94"/>
      <c r="AH25" s="16">
        <f>SUM(D25:V25,AF25)</f>
        <v>-2134</v>
      </c>
      <c r="AI25" s="94"/>
      <c r="AJ25" s="16">
        <f>SUM(AJ18,AJ24)</f>
        <v>-167627</v>
      </c>
      <c r="AK25" s="94"/>
      <c r="AL25" s="16">
        <f>SUM(AH25:AJ25)</f>
        <v>-169761</v>
      </c>
      <c r="AM25" s="90"/>
      <c r="AN25" s="90"/>
    </row>
    <row r="26" spans="1:40" s="83" customFormat="1" ht="20.9" customHeight="1">
      <c r="A26" s="144" t="s">
        <v>205</v>
      </c>
      <c r="B26" s="144"/>
      <c r="C26" s="144"/>
      <c r="D26" s="15"/>
      <c r="E26" s="94"/>
      <c r="F26" s="15"/>
      <c r="G26" s="15"/>
      <c r="H26" s="15"/>
      <c r="I26" s="15"/>
      <c r="J26" s="15"/>
      <c r="K26" s="15"/>
      <c r="L26" s="15"/>
      <c r="M26" s="94"/>
      <c r="N26" s="15"/>
      <c r="O26" s="15"/>
      <c r="P26" s="15"/>
      <c r="Q26" s="15"/>
      <c r="R26" s="15"/>
      <c r="U26" s="15"/>
      <c r="V26" s="15"/>
      <c r="W26" s="94"/>
      <c r="X26" s="15"/>
      <c r="Y26" s="94"/>
      <c r="Z26" s="15"/>
      <c r="AA26" s="98"/>
      <c r="AB26" s="15"/>
      <c r="AC26" s="98"/>
      <c r="AD26" s="15"/>
      <c r="AE26" s="94"/>
      <c r="AF26" s="15"/>
      <c r="AG26" s="94"/>
      <c r="AH26" s="12"/>
      <c r="AI26" s="94"/>
      <c r="AJ26" s="93"/>
      <c r="AL26" s="93"/>
      <c r="AM26" s="90"/>
      <c r="AN26" s="90"/>
    </row>
    <row r="27" spans="1:40" ht="20.9" customHeight="1">
      <c r="A27" s="142" t="s">
        <v>206</v>
      </c>
      <c r="B27" s="144"/>
      <c r="C27" s="144"/>
      <c r="D27" s="9">
        <v>0</v>
      </c>
      <c r="E27" s="12"/>
      <c r="F27" s="9">
        <v>0</v>
      </c>
      <c r="G27" s="9"/>
      <c r="H27" s="9">
        <v>0</v>
      </c>
      <c r="I27" s="9"/>
      <c r="J27" s="9">
        <v>0</v>
      </c>
      <c r="K27" s="9"/>
      <c r="L27" s="9">
        <v>0</v>
      </c>
      <c r="M27" s="9"/>
      <c r="N27" s="9">
        <v>0</v>
      </c>
      <c r="O27" s="9"/>
      <c r="P27" s="9">
        <v>0</v>
      </c>
      <c r="Q27" s="9"/>
      <c r="R27" s="9">
        <v>1152032</v>
      </c>
      <c r="T27" s="9">
        <v>0</v>
      </c>
      <c r="U27" s="15"/>
      <c r="V27" s="9">
        <v>0</v>
      </c>
      <c r="W27" s="9"/>
      <c r="X27" s="9">
        <v>0</v>
      </c>
      <c r="Y27" s="9"/>
      <c r="Z27" s="9">
        <v>0</v>
      </c>
      <c r="AA27" s="9"/>
      <c r="AB27" s="9">
        <v>0</v>
      </c>
      <c r="AC27" s="9"/>
      <c r="AD27" s="9">
        <v>0</v>
      </c>
      <c r="AE27" s="9"/>
      <c r="AF27" s="9">
        <f>SUM(X27:AE27)</f>
        <v>0</v>
      </c>
      <c r="AG27" s="9"/>
      <c r="AH27" s="9">
        <f>SUM(D27:V27,AF27)</f>
        <v>1152032</v>
      </c>
      <c r="AI27" s="9"/>
      <c r="AJ27" s="9">
        <v>398742</v>
      </c>
      <c r="AL27" s="9">
        <f>SUM(AH27:AJ27)</f>
        <v>1550774</v>
      </c>
      <c r="AM27" s="95"/>
      <c r="AN27" s="90"/>
    </row>
    <row r="28" spans="1:40" ht="20.9" customHeight="1">
      <c r="A28" s="80" t="s">
        <v>217</v>
      </c>
      <c r="B28" s="144"/>
      <c r="C28" s="144"/>
      <c r="D28" s="38"/>
      <c r="E28" s="12"/>
      <c r="F28" s="38"/>
      <c r="G28" s="12"/>
      <c r="H28" s="38"/>
      <c r="I28" s="12"/>
      <c r="J28" s="38"/>
      <c r="K28" s="12"/>
      <c r="L28" s="38"/>
      <c r="M28" s="12"/>
      <c r="N28" s="38"/>
      <c r="O28" s="12"/>
      <c r="P28" s="38"/>
      <c r="Q28" s="12"/>
      <c r="R28" s="11"/>
      <c r="T28" s="9"/>
      <c r="U28" s="99"/>
      <c r="V28" s="38"/>
      <c r="W28" s="99"/>
      <c r="X28" s="9"/>
      <c r="Y28" s="12"/>
      <c r="Z28" s="9"/>
      <c r="AA28" s="8"/>
      <c r="AB28" s="9"/>
      <c r="AC28" s="9"/>
      <c r="AD28" s="9"/>
      <c r="AE28" s="9"/>
      <c r="AF28" s="9"/>
      <c r="AG28" s="99"/>
      <c r="AH28" s="9"/>
      <c r="AI28" s="99"/>
      <c r="AJ28" s="9"/>
      <c r="AL28" s="9"/>
      <c r="AM28" s="90"/>
      <c r="AN28" s="90"/>
    </row>
    <row r="29" spans="1:40" ht="20.9" customHeight="1">
      <c r="A29" s="80" t="s">
        <v>207</v>
      </c>
      <c r="B29" s="144"/>
      <c r="C29" s="144"/>
      <c r="D29" s="9">
        <v>0</v>
      </c>
      <c r="E29" s="12"/>
      <c r="F29" s="9">
        <v>0</v>
      </c>
      <c r="G29" s="9"/>
      <c r="H29" s="9">
        <v>0</v>
      </c>
      <c r="I29" s="12"/>
      <c r="J29" s="9">
        <v>0</v>
      </c>
      <c r="K29" s="12"/>
      <c r="L29" s="9">
        <v>0</v>
      </c>
      <c r="M29" s="12"/>
      <c r="N29" s="9">
        <v>0</v>
      </c>
      <c r="O29" s="12"/>
      <c r="P29" s="9">
        <v>0</v>
      </c>
      <c r="Q29" s="12"/>
      <c r="R29" s="9">
        <v>-9635</v>
      </c>
      <c r="T29" s="9">
        <v>0</v>
      </c>
      <c r="U29" s="99"/>
      <c r="V29" s="9">
        <v>0</v>
      </c>
      <c r="W29" s="99"/>
      <c r="X29" s="9">
        <v>0</v>
      </c>
      <c r="Y29" s="9"/>
      <c r="Z29" s="9">
        <v>0</v>
      </c>
      <c r="AA29" s="9"/>
      <c r="AB29" s="9">
        <v>0</v>
      </c>
      <c r="AC29" s="9"/>
      <c r="AD29" s="9">
        <v>0</v>
      </c>
      <c r="AE29" s="9"/>
      <c r="AF29" s="9">
        <f t="shared" ref="AF29:AF30" si="3">SUM(X29:AE29)</f>
        <v>0</v>
      </c>
      <c r="AG29" s="9"/>
      <c r="AH29" s="9">
        <f>SUM(D29:V29,AF29)</f>
        <v>-9635</v>
      </c>
      <c r="AI29" s="99"/>
      <c r="AJ29" s="9">
        <v>-2</v>
      </c>
      <c r="AL29" s="9">
        <f t="shared" ref="AL29:AL31" si="4">SUM(AH29:AJ29)</f>
        <v>-9637</v>
      </c>
      <c r="AM29" s="90"/>
      <c r="AN29" s="90"/>
    </row>
    <row r="30" spans="1:40" ht="20.9" customHeight="1">
      <c r="A30" s="80" t="s">
        <v>208</v>
      </c>
      <c r="B30" s="80"/>
      <c r="C30" s="80"/>
      <c r="D30" s="13">
        <v>0</v>
      </c>
      <c r="E30" s="12"/>
      <c r="F30" s="13">
        <v>0</v>
      </c>
      <c r="G30" s="9"/>
      <c r="H30" s="13">
        <v>0</v>
      </c>
      <c r="I30" s="12"/>
      <c r="J30" s="13">
        <v>0</v>
      </c>
      <c r="K30" s="12"/>
      <c r="L30" s="13">
        <v>0</v>
      </c>
      <c r="M30" s="12"/>
      <c r="N30" s="13">
        <v>0</v>
      </c>
      <c r="O30" s="12"/>
      <c r="P30" s="13">
        <v>0</v>
      </c>
      <c r="Q30" s="12"/>
      <c r="R30" s="13">
        <v>0</v>
      </c>
      <c r="T30" s="13">
        <v>0</v>
      </c>
      <c r="U30" s="99"/>
      <c r="V30" s="13">
        <v>0</v>
      </c>
      <c r="W30" s="12"/>
      <c r="X30" s="13">
        <v>6385317</v>
      </c>
      <c r="Y30" s="99"/>
      <c r="Z30" s="13">
        <v>-55419</v>
      </c>
      <c r="AA30" s="65"/>
      <c r="AB30" s="13">
        <v>-145150</v>
      </c>
      <c r="AC30" s="65"/>
      <c r="AD30" s="13">
        <v>-5549</v>
      </c>
      <c r="AE30" s="12"/>
      <c r="AF30" s="13">
        <f t="shared" si="3"/>
        <v>6179199</v>
      </c>
      <c r="AG30" s="9"/>
      <c r="AH30" s="13">
        <f>SUM(D30:V30,AF30)</f>
        <v>6179199</v>
      </c>
      <c r="AI30" s="99"/>
      <c r="AJ30" s="13">
        <v>815397</v>
      </c>
      <c r="AL30" s="13">
        <f t="shared" si="4"/>
        <v>6994596</v>
      </c>
      <c r="AM30" s="90"/>
      <c r="AN30" s="90"/>
    </row>
    <row r="31" spans="1:40" s="83" customFormat="1" ht="20.9" customHeight="1">
      <c r="A31" s="144" t="s">
        <v>209</v>
      </c>
      <c r="B31" s="80"/>
      <c r="C31" s="80"/>
      <c r="D31" s="20">
        <f>SUM(D26:D30)</f>
        <v>0</v>
      </c>
      <c r="E31" s="15"/>
      <c r="F31" s="20">
        <f>SUM(F26:F30)</f>
        <v>0</v>
      </c>
      <c r="G31" s="18"/>
      <c r="H31" s="20">
        <f>SUM(H26:H30)</f>
        <v>0</v>
      </c>
      <c r="I31" s="15"/>
      <c r="J31" s="20">
        <f>SUM(J26:J30)</f>
        <v>0</v>
      </c>
      <c r="K31" s="15"/>
      <c r="L31" s="20">
        <f>SUM(L26:L30)</f>
        <v>0</v>
      </c>
      <c r="M31" s="15"/>
      <c r="N31" s="20">
        <f>SUM(N26:N30)</f>
        <v>0</v>
      </c>
      <c r="O31" s="15"/>
      <c r="P31" s="20">
        <f>SUM(P26:P30)</f>
        <v>0</v>
      </c>
      <c r="Q31" s="15"/>
      <c r="R31" s="20">
        <f>SUM(R26:R30)</f>
        <v>1142397</v>
      </c>
      <c r="T31" s="20">
        <f>SUM(T26:T30)</f>
        <v>0</v>
      </c>
      <c r="U31" s="100"/>
      <c r="V31" s="20">
        <f>SUM(V26:V30)</f>
        <v>0</v>
      </c>
      <c r="W31" s="100"/>
      <c r="X31" s="20">
        <f>SUM(X26:X30)</f>
        <v>6385317</v>
      </c>
      <c r="Y31" s="100"/>
      <c r="Z31" s="20">
        <f>SUM(Z26:Z30)</f>
        <v>-55419</v>
      </c>
      <c r="AA31" s="101"/>
      <c r="AB31" s="20">
        <f>SUM(AB26:AB30)</f>
        <v>-145150</v>
      </c>
      <c r="AC31" s="101"/>
      <c r="AD31" s="20">
        <f>SUM(AD26:AD30)</f>
        <v>-5549</v>
      </c>
      <c r="AE31" s="15"/>
      <c r="AF31" s="20">
        <f>SUM(AF26:AF30)</f>
        <v>6179199</v>
      </c>
      <c r="AG31" s="100"/>
      <c r="AH31" s="20">
        <f>SUM(D31:V31,AF31)</f>
        <v>7321596</v>
      </c>
      <c r="AI31" s="100"/>
      <c r="AJ31" s="20">
        <f>SUM(AJ26:AJ30)</f>
        <v>1214137</v>
      </c>
      <c r="AL31" s="20">
        <f t="shared" si="4"/>
        <v>8535733</v>
      </c>
      <c r="AM31" s="95"/>
      <c r="AN31" s="90"/>
    </row>
    <row r="32" spans="1:40" s="83" customFormat="1" ht="20.9" customHeight="1">
      <c r="A32" s="80" t="s">
        <v>210</v>
      </c>
      <c r="B32" s="80"/>
      <c r="C32" s="80"/>
      <c r="D32" s="18"/>
      <c r="E32" s="15"/>
      <c r="F32" s="18"/>
      <c r="G32" s="18"/>
      <c r="H32" s="18"/>
      <c r="I32" s="15"/>
      <c r="J32" s="18"/>
      <c r="K32" s="15"/>
      <c r="L32" s="18"/>
      <c r="M32" s="15"/>
      <c r="N32" s="18"/>
      <c r="O32" s="15"/>
      <c r="P32" s="18"/>
      <c r="Q32" s="15"/>
      <c r="R32" s="18"/>
      <c r="T32" s="18"/>
      <c r="U32" s="100"/>
      <c r="V32" s="18"/>
      <c r="W32" s="100"/>
      <c r="X32" s="18"/>
      <c r="Y32" s="100"/>
      <c r="Z32" s="18"/>
      <c r="AA32" s="101"/>
      <c r="AB32" s="18"/>
      <c r="AC32" s="101"/>
      <c r="AD32" s="18"/>
      <c r="AE32" s="15"/>
      <c r="AF32" s="18"/>
      <c r="AG32" s="100"/>
      <c r="AH32" s="18"/>
      <c r="AI32" s="100"/>
      <c r="AJ32" s="18"/>
      <c r="AL32" s="18"/>
      <c r="AM32" s="90"/>
      <c r="AN32" s="90"/>
    </row>
    <row r="33" spans="1:40" ht="20.9" customHeight="1">
      <c r="A33" s="151" t="s">
        <v>211</v>
      </c>
      <c r="B33" s="146"/>
      <c r="C33" s="80"/>
      <c r="D33" s="9">
        <v>0</v>
      </c>
      <c r="E33" s="12"/>
      <c r="F33" s="9">
        <v>0</v>
      </c>
      <c r="G33" s="9"/>
      <c r="H33" s="9">
        <v>0</v>
      </c>
      <c r="I33" s="9"/>
      <c r="J33" s="9">
        <v>0</v>
      </c>
      <c r="K33" s="9"/>
      <c r="L33" s="9">
        <v>0</v>
      </c>
      <c r="M33" s="9"/>
      <c r="N33" s="9">
        <v>0</v>
      </c>
      <c r="O33" s="12"/>
      <c r="P33" s="9">
        <v>0</v>
      </c>
      <c r="Q33" s="12"/>
      <c r="R33" s="9">
        <v>-270145</v>
      </c>
      <c r="T33" s="9">
        <v>0</v>
      </c>
      <c r="U33" s="96"/>
      <c r="V33" s="9">
        <v>0</v>
      </c>
      <c r="W33" s="96"/>
      <c r="X33" s="9">
        <v>0</v>
      </c>
      <c r="Y33" s="96"/>
      <c r="Z33" s="9">
        <v>0</v>
      </c>
      <c r="AA33" s="97"/>
      <c r="AB33" s="9">
        <v>0</v>
      </c>
      <c r="AC33" s="97"/>
      <c r="AD33" s="9">
        <v>0</v>
      </c>
      <c r="AE33" s="12"/>
      <c r="AF33" s="9">
        <f t="shared" ref="AF33:AF34" si="5">SUM(X33:AE33)</f>
        <v>0</v>
      </c>
      <c r="AG33" s="96"/>
      <c r="AH33" s="9">
        <f>SUM(D33:V33,AF33)</f>
        <v>-270145</v>
      </c>
      <c r="AI33" s="9"/>
      <c r="AJ33" s="9">
        <v>0</v>
      </c>
      <c r="AL33" s="9">
        <f t="shared" ref="AL33:AL34" si="6">SUM(AH33:AJ33)</f>
        <v>-270145</v>
      </c>
      <c r="AM33" s="90"/>
      <c r="AN33" s="90"/>
    </row>
    <row r="34" spans="1:40" ht="20.9" customHeight="1">
      <c r="A34" s="80" t="s">
        <v>212</v>
      </c>
      <c r="B34" s="146"/>
      <c r="C34" s="80"/>
      <c r="D34" s="13">
        <v>0</v>
      </c>
      <c r="E34" s="12"/>
      <c r="F34" s="13">
        <v>0</v>
      </c>
      <c r="G34" s="9"/>
      <c r="H34" s="13">
        <v>0</v>
      </c>
      <c r="I34" s="9"/>
      <c r="J34" s="13">
        <v>0</v>
      </c>
      <c r="K34" s="9"/>
      <c r="L34" s="13">
        <v>0</v>
      </c>
      <c r="M34" s="9"/>
      <c r="N34" s="13">
        <v>0</v>
      </c>
      <c r="O34" s="12"/>
      <c r="P34" s="13">
        <v>0</v>
      </c>
      <c r="Q34" s="12"/>
      <c r="R34" s="13">
        <v>259423</v>
      </c>
      <c r="T34" s="13">
        <v>0</v>
      </c>
      <c r="U34" s="96"/>
      <c r="V34" s="13">
        <v>0</v>
      </c>
      <c r="W34" s="96"/>
      <c r="X34" s="13">
        <v>0</v>
      </c>
      <c r="Y34" s="96"/>
      <c r="Z34" s="13">
        <v>0</v>
      </c>
      <c r="AA34" s="97"/>
      <c r="AB34" s="13">
        <v>-59538</v>
      </c>
      <c r="AC34" s="97"/>
      <c r="AD34" s="13">
        <v>-199885</v>
      </c>
      <c r="AE34" s="12"/>
      <c r="AF34" s="13">
        <f t="shared" si="5"/>
        <v>-259423</v>
      </c>
      <c r="AG34" s="96"/>
      <c r="AH34" s="13">
        <f>SUM(D34:V34,AF34)</f>
        <v>0</v>
      </c>
      <c r="AI34" s="9"/>
      <c r="AJ34" s="13">
        <v>0</v>
      </c>
      <c r="AL34" s="13">
        <f t="shared" si="6"/>
        <v>0</v>
      </c>
      <c r="AM34" s="90"/>
      <c r="AN34" s="90"/>
    </row>
    <row r="35" spans="1:40" s="83" customFormat="1" ht="20.9" customHeight="1" thickBot="1">
      <c r="A35" s="143" t="s">
        <v>213</v>
      </c>
      <c r="B35" s="80"/>
      <c r="C35" s="80"/>
      <c r="D35" s="102">
        <f>D14+D31+D25+D33+D34</f>
        <v>8413569</v>
      </c>
      <c r="E35" s="93"/>
      <c r="F35" s="102">
        <f>F14+F31+F25+F33+F34</f>
        <v>56004025</v>
      </c>
      <c r="G35" s="93"/>
      <c r="H35" s="102">
        <f>H14+H31+H25+H33+H34</f>
        <v>5217178</v>
      </c>
      <c r="I35" s="93"/>
      <c r="J35" s="102">
        <f>J14+J31+J25+J33+J34</f>
        <v>-9917</v>
      </c>
      <c r="K35" s="93"/>
      <c r="L35" s="102">
        <f>L14+L31+L25+L33+L34</f>
        <v>3621945</v>
      </c>
      <c r="M35" s="93"/>
      <c r="N35" s="102">
        <f>N14+N31+N25+N33+N34</f>
        <v>929166</v>
      </c>
      <c r="O35" s="93"/>
      <c r="P35" s="102">
        <f>P14+P31+P25+P33+P34</f>
        <v>3666565</v>
      </c>
      <c r="Q35" s="93"/>
      <c r="R35" s="102">
        <f>R14+R31+R25+R33+R34</f>
        <v>121780834</v>
      </c>
      <c r="T35" s="102">
        <f>T14+T31+T25+T33+T34</f>
        <v>-8287164</v>
      </c>
      <c r="U35" s="93"/>
      <c r="V35" s="102">
        <f>V14+V31+V25+V33+V34</f>
        <v>26932000</v>
      </c>
      <c r="W35" s="93"/>
      <c r="X35" s="102">
        <f>X14+X31+X25+X33+X34</f>
        <v>-28555182</v>
      </c>
      <c r="Y35" s="93"/>
      <c r="Z35" s="102">
        <f>Z14+Z31+Z25+Z33+Z34</f>
        <v>1505887</v>
      </c>
      <c r="AA35" s="93"/>
      <c r="AB35" s="102">
        <f>AB14+AB31+AB25+AB33+AB34</f>
        <v>2133712</v>
      </c>
      <c r="AC35" s="93"/>
      <c r="AD35" s="102">
        <f>AD14+AD31+AD25+AD33+AD34</f>
        <v>55072683</v>
      </c>
      <c r="AE35" s="93"/>
      <c r="AF35" s="102">
        <f>AF14+AF31+AF25+AF33+AF34</f>
        <v>30157100</v>
      </c>
      <c r="AG35" s="93"/>
      <c r="AH35" s="102">
        <f>AH14+AH31+AH25+AH33+AH34</f>
        <v>248425301</v>
      </c>
      <c r="AI35" s="93"/>
      <c r="AJ35" s="102">
        <f>AJ14+AJ31+AJ25+AJ33+AJ34</f>
        <v>46663371</v>
      </c>
      <c r="AL35" s="102">
        <f>AL14+AL31+AL25+AL33+AL34</f>
        <v>295088672</v>
      </c>
      <c r="AM35" s="90"/>
      <c r="AN35" s="90"/>
    </row>
    <row r="36" spans="1:40" ht="22" thickTop="1"/>
    <row r="37" spans="1:40" ht="22">
      <c r="A37" s="68"/>
      <c r="B37" s="68"/>
      <c r="C37" s="68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68"/>
    </row>
    <row r="39" spans="1:40"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</row>
  </sheetData>
  <mergeCells count="3">
    <mergeCell ref="X5:AF5"/>
    <mergeCell ref="N5:R5"/>
    <mergeCell ref="D4:AL4"/>
  </mergeCells>
  <pageMargins left="0.8" right="0.4" top="0.48" bottom="0.5" header="0.5" footer="0.5"/>
  <pageSetup paperSize="9" scale="45" firstPageNumber="11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N33"/>
  <sheetViews>
    <sheetView showGridLines="0" zoomScaleNormal="100" zoomScaleSheetLayoutView="70" workbookViewId="0"/>
  </sheetViews>
  <sheetFormatPr defaultColWidth="9" defaultRowHeight="21.5"/>
  <cols>
    <col min="1" max="1" width="67.8984375" customWidth="1"/>
    <col min="2" max="2" width="9.59765625" bestFit="1" customWidth="1"/>
    <col min="3" max="3" width="0.8984375" customWidth="1"/>
    <col min="4" max="4" width="10.8984375" customWidth="1"/>
    <col min="5" max="5" width="0.69921875" customWidth="1"/>
    <col min="6" max="6" width="12.59765625" customWidth="1"/>
    <col min="7" max="7" width="0.69921875" customWidth="1"/>
    <col min="8" max="8" width="15.09765625" bestFit="1" customWidth="1"/>
    <col min="9" max="9" width="0.8984375" customWidth="1"/>
    <col min="10" max="10" width="16.69921875" bestFit="1" customWidth="1"/>
    <col min="11" max="11" width="0.8984375" customWidth="1"/>
    <col min="12" max="12" width="13" bestFit="1" customWidth="1"/>
    <col min="13" max="13" width="0.8984375" customWidth="1"/>
    <col min="14" max="14" width="13.09765625" customWidth="1"/>
    <col min="15" max="15" width="0.8984375" customWidth="1"/>
    <col min="16" max="16" width="13.09765625" customWidth="1"/>
    <col min="17" max="17" width="0.8984375" customWidth="1"/>
    <col min="18" max="18" width="13.59765625" bestFit="1" customWidth="1"/>
    <col min="19" max="19" width="0.8984375" customWidth="1"/>
    <col min="20" max="20" width="13.59765625" bestFit="1" customWidth="1"/>
    <col min="21" max="21" width="0.8984375" customWidth="1"/>
    <col min="22" max="22" width="13.3984375" bestFit="1" customWidth="1"/>
    <col min="23" max="23" width="0.8984375" customWidth="1"/>
    <col min="24" max="24" width="14.09765625" bestFit="1" customWidth="1"/>
    <col min="25" max="25" width="0.59765625" customWidth="1"/>
    <col min="26" max="26" width="13.09765625" customWidth="1"/>
    <col min="27" max="27" width="0.69921875" customWidth="1"/>
    <col min="28" max="28" width="17.3984375" bestFit="1" customWidth="1"/>
    <col min="29" max="29" width="0.69921875" customWidth="1"/>
    <col min="30" max="30" width="12.3984375" bestFit="1" customWidth="1"/>
    <col min="31" max="31" width="0.69921875" customWidth="1"/>
    <col min="32" max="32" width="13.69921875" customWidth="1"/>
    <col min="33" max="33" width="0.69921875" customWidth="1"/>
    <col min="34" max="34" width="13.59765625" bestFit="1" customWidth="1"/>
    <col min="35" max="35" width="0.59765625" customWidth="1"/>
    <col min="36" max="36" width="12.8984375" bestFit="1" customWidth="1"/>
    <col min="37" max="37" width="0.69921875" customWidth="1"/>
    <col min="38" max="38" width="14.8984375" customWidth="1"/>
    <col min="39" max="39" width="14.09765625" bestFit="1" customWidth="1"/>
  </cols>
  <sheetData>
    <row r="1" spans="1:40" ht="24.75" customHeight="1">
      <c r="A1" s="140" t="s">
        <v>0</v>
      </c>
      <c r="B1" s="140"/>
      <c r="C1" s="140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9"/>
      <c r="V1" s="88"/>
      <c r="W1" s="88"/>
      <c r="X1" s="89"/>
      <c r="Y1" s="89"/>
      <c r="Z1" s="89"/>
      <c r="AA1" s="88"/>
      <c r="AB1" s="89"/>
      <c r="AC1" s="88"/>
      <c r="AD1" s="89"/>
      <c r="AE1" s="88"/>
      <c r="AF1" s="89"/>
      <c r="AG1" s="89"/>
      <c r="AH1" s="89"/>
      <c r="AI1" s="88"/>
      <c r="AJ1" s="89"/>
    </row>
    <row r="2" spans="1:40" ht="24.75" customHeight="1">
      <c r="A2" s="140" t="s">
        <v>149</v>
      </c>
      <c r="B2" s="140"/>
      <c r="C2" s="140"/>
      <c r="D2" s="89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9"/>
      <c r="V2" s="88"/>
      <c r="W2" s="88"/>
      <c r="X2" s="89"/>
      <c r="Y2" s="89"/>
      <c r="Z2" s="89"/>
      <c r="AA2" s="88"/>
      <c r="AB2" s="89"/>
      <c r="AC2" s="88"/>
      <c r="AD2" s="89"/>
      <c r="AE2" s="88"/>
      <c r="AF2" s="89"/>
      <c r="AG2" s="89"/>
      <c r="AH2" s="89"/>
      <c r="AI2" s="88"/>
      <c r="AJ2" s="89"/>
    </row>
    <row r="3" spans="1:40" ht="23.25" customHeight="1">
      <c r="A3" s="140"/>
      <c r="B3" s="140"/>
      <c r="C3" s="140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L3" s="72" t="s">
        <v>2</v>
      </c>
    </row>
    <row r="4" spans="1:40" ht="23.25" customHeight="1">
      <c r="A4" s="140"/>
      <c r="B4" s="140"/>
      <c r="C4" s="140"/>
      <c r="D4" s="159" t="s">
        <v>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</row>
    <row r="5" spans="1:40" ht="22">
      <c r="A5" s="106"/>
      <c r="B5" s="106"/>
      <c r="C5" s="106"/>
      <c r="D5" s="83"/>
      <c r="E5" s="83"/>
      <c r="F5" s="83"/>
      <c r="G5" s="83"/>
      <c r="H5" s="83"/>
      <c r="I5" s="83"/>
      <c r="J5" s="83"/>
      <c r="K5" s="83"/>
      <c r="L5" s="83"/>
      <c r="M5" s="83"/>
      <c r="N5" s="165" t="s">
        <v>80</v>
      </c>
      <c r="O5" s="165"/>
      <c r="P5" s="165"/>
      <c r="Q5" s="165"/>
      <c r="R5" s="165"/>
      <c r="U5" s="83"/>
      <c r="V5" s="83"/>
      <c r="W5" s="83"/>
      <c r="X5" s="165" t="s">
        <v>87</v>
      </c>
      <c r="Y5" s="165"/>
      <c r="Z5" s="165"/>
      <c r="AA5" s="165"/>
      <c r="AB5" s="165"/>
      <c r="AC5" s="165"/>
      <c r="AD5" s="165"/>
      <c r="AE5" s="165"/>
      <c r="AF5" s="165"/>
      <c r="AG5" s="83"/>
      <c r="AH5" s="83"/>
      <c r="AI5" s="83"/>
      <c r="AJ5" s="83"/>
      <c r="AL5" s="83"/>
    </row>
    <row r="6" spans="1:40" ht="21.75" customHeight="1">
      <c r="A6" s="141"/>
      <c r="B6" s="141"/>
      <c r="C6" s="141"/>
      <c r="D6" s="78"/>
      <c r="E6" s="71"/>
      <c r="F6" s="76"/>
      <c r="G6" s="76"/>
      <c r="H6" s="76" t="s">
        <v>290</v>
      </c>
      <c r="I6" s="76"/>
      <c r="J6" s="74"/>
      <c r="K6" s="76"/>
      <c r="L6" s="76"/>
      <c r="M6" s="76"/>
      <c r="N6" s="76"/>
      <c r="O6" s="76"/>
      <c r="P6" s="76"/>
      <c r="Q6" s="76"/>
      <c r="R6" s="76"/>
      <c r="U6" s="71"/>
      <c r="V6" s="77"/>
      <c r="W6" s="76"/>
      <c r="X6" s="76"/>
      <c r="Y6" s="76"/>
      <c r="Z6" s="76"/>
      <c r="AA6" s="76"/>
      <c r="AB6" s="76"/>
      <c r="AC6" s="76"/>
      <c r="AD6" s="79"/>
      <c r="AE6" s="76"/>
      <c r="AF6" s="78"/>
      <c r="AG6" s="71"/>
      <c r="AH6" s="71"/>
      <c r="AI6" s="77"/>
      <c r="AJ6" s="76"/>
      <c r="AL6" s="75"/>
    </row>
    <row r="7" spans="1:40" ht="21.75" customHeight="1">
      <c r="A7" s="141"/>
      <c r="B7" s="141"/>
      <c r="C7" s="141"/>
      <c r="D7" s="78"/>
      <c r="E7" s="71"/>
      <c r="F7" s="76"/>
      <c r="G7" s="76"/>
      <c r="H7" s="76" t="s">
        <v>152</v>
      </c>
      <c r="I7" s="76"/>
      <c r="J7" s="74" t="s">
        <v>154</v>
      </c>
      <c r="K7" s="76"/>
      <c r="L7" s="76"/>
      <c r="M7" s="76"/>
      <c r="N7" s="76"/>
      <c r="O7" s="76"/>
      <c r="P7" s="76"/>
      <c r="Q7" s="76"/>
      <c r="R7" s="76"/>
      <c r="U7" s="71"/>
      <c r="V7" s="77"/>
      <c r="W7" s="76"/>
      <c r="X7" s="76"/>
      <c r="Y7" s="76"/>
      <c r="Z7" s="76" t="s">
        <v>155</v>
      </c>
      <c r="AA7" s="76"/>
      <c r="AB7" s="74"/>
      <c r="AC7" s="76"/>
      <c r="AD7" s="79"/>
      <c r="AE7" s="76"/>
      <c r="AF7" s="78" t="s">
        <v>156</v>
      </c>
      <c r="AG7" s="71"/>
      <c r="AH7" s="71"/>
      <c r="AI7" s="77"/>
      <c r="AJ7" s="76"/>
      <c r="AL7" s="75"/>
    </row>
    <row r="8" spans="1:40" ht="21.75" customHeight="1">
      <c r="A8" s="141"/>
      <c r="B8" s="141"/>
      <c r="C8" s="141"/>
      <c r="D8" s="74" t="s">
        <v>157</v>
      </c>
      <c r="E8" s="71"/>
      <c r="F8" s="76"/>
      <c r="G8" s="76"/>
      <c r="H8" s="76" t="s">
        <v>153</v>
      </c>
      <c r="I8" s="76"/>
      <c r="J8" s="74" t="s">
        <v>159</v>
      </c>
      <c r="K8" s="76"/>
      <c r="L8" s="76"/>
      <c r="M8" s="76"/>
      <c r="N8" s="76"/>
      <c r="O8" s="76"/>
      <c r="P8" s="76" t="s">
        <v>160</v>
      </c>
      <c r="Q8" s="76"/>
      <c r="R8" s="78"/>
      <c r="U8" s="71"/>
      <c r="V8" s="79" t="s">
        <v>161</v>
      </c>
      <c r="W8" s="76"/>
      <c r="X8" s="76" t="s">
        <v>160</v>
      </c>
      <c r="Y8" s="76"/>
      <c r="Z8" s="77" t="s">
        <v>162</v>
      </c>
      <c r="AA8" s="76"/>
      <c r="AB8" s="79" t="s">
        <v>160</v>
      </c>
      <c r="AC8" s="76"/>
      <c r="AD8" s="77" t="s">
        <v>160</v>
      </c>
      <c r="AE8" s="76"/>
      <c r="AF8" s="78" t="s">
        <v>163</v>
      </c>
      <c r="AG8" s="71"/>
      <c r="AH8" s="77"/>
      <c r="AI8" s="77"/>
      <c r="AJ8" s="76" t="s">
        <v>153</v>
      </c>
      <c r="AL8" s="75"/>
    </row>
    <row r="9" spans="1:40" ht="21.75" customHeight="1">
      <c r="A9" s="141"/>
      <c r="B9" s="141"/>
      <c r="C9" s="141"/>
      <c r="D9" s="76" t="s">
        <v>164</v>
      </c>
      <c r="E9" s="76"/>
      <c r="F9" s="76" t="s">
        <v>165</v>
      </c>
      <c r="G9" s="76"/>
      <c r="H9" s="76" t="s">
        <v>158</v>
      </c>
      <c r="I9" s="76"/>
      <c r="J9" s="76" t="s">
        <v>166</v>
      </c>
      <c r="K9" s="76"/>
      <c r="L9" s="76"/>
      <c r="M9" s="76"/>
      <c r="N9" s="76" t="s">
        <v>167</v>
      </c>
      <c r="O9" s="76"/>
      <c r="P9" s="76" t="s">
        <v>168</v>
      </c>
      <c r="Q9" s="76"/>
      <c r="R9" s="76" t="s">
        <v>169</v>
      </c>
      <c r="T9" s="76" t="s">
        <v>168</v>
      </c>
      <c r="U9" s="76"/>
      <c r="V9" s="79" t="s">
        <v>170</v>
      </c>
      <c r="W9" s="76"/>
      <c r="X9" s="76" t="s">
        <v>171</v>
      </c>
      <c r="Y9" s="76"/>
      <c r="Z9" s="79" t="s">
        <v>172</v>
      </c>
      <c r="AA9" s="76"/>
      <c r="AB9" s="79" t="s">
        <v>152</v>
      </c>
      <c r="AC9" s="76"/>
      <c r="AD9" s="79" t="s">
        <v>173</v>
      </c>
      <c r="AE9" s="76"/>
      <c r="AF9" s="76" t="s">
        <v>174</v>
      </c>
      <c r="AG9" s="76"/>
      <c r="AH9" s="77" t="s">
        <v>175</v>
      </c>
      <c r="AI9" s="77"/>
      <c r="AJ9" s="76" t="s">
        <v>176</v>
      </c>
      <c r="AL9" s="76" t="s">
        <v>177</v>
      </c>
      <c r="AM9" s="90"/>
      <c r="AN9" s="90"/>
    </row>
    <row r="10" spans="1:40" ht="21.75" customHeight="1">
      <c r="A10" s="142"/>
      <c r="B10" s="92"/>
      <c r="C10" s="92"/>
      <c r="D10" s="81" t="s">
        <v>178</v>
      </c>
      <c r="E10" s="76"/>
      <c r="F10" s="81" t="s">
        <v>179</v>
      </c>
      <c r="G10" s="76"/>
      <c r="H10" s="81" t="s">
        <v>301</v>
      </c>
      <c r="I10" s="76"/>
      <c r="J10" s="81" t="s">
        <v>180</v>
      </c>
      <c r="K10" s="76"/>
      <c r="L10" s="82" t="s">
        <v>79</v>
      </c>
      <c r="M10" s="76"/>
      <c r="N10" s="81" t="s">
        <v>181</v>
      </c>
      <c r="O10" s="76"/>
      <c r="P10" s="81" t="s">
        <v>182</v>
      </c>
      <c r="Q10" s="76"/>
      <c r="R10" s="81" t="s">
        <v>183</v>
      </c>
      <c r="T10" s="81" t="s">
        <v>299</v>
      </c>
      <c r="U10" s="76"/>
      <c r="V10" s="91" t="s">
        <v>184</v>
      </c>
      <c r="W10" s="76"/>
      <c r="X10" s="81" t="s">
        <v>185</v>
      </c>
      <c r="Y10" s="76"/>
      <c r="Z10" s="82" t="s">
        <v>186</v>
      </c>
      <c r="AA10" s="76"/>
      <c r="AB10" s="82" t="s">
        <v>187</v>
      </c>
      <c r="AC10" s="76"/>
      <c r="AD10" s="82" t="s">
        <v>188</v>
      </c>
      <c r="AE10" s="76"/>
      <c r="AF10" s="81" t="s">
        <v>69</v>
      </c>
      <c r="AG10" s="76"/>
      <c r="AH10" s="82" t="s">
        <v>189</v>
      </c>
      <c r="AI10" s="77"/>
      <c r="AJ10" s="81" t="s">
        <v>190</v>
      </c>
      <c r="AL10" s="81" t="s">
        <v>191</v>
      </c>
      <c r="AM10" s="90"/>
      <c r="AN10" s="90"/>
    </row>
    <row r="11" spans="1:40" ht="21.65" customHeight="1">
      <c r="A11" s="142"/>
      <c r="B11" s="142"/>
      <c r="C11" s="14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L11" s="92"/>
      <c r="AM11" s="90"/>
      <c r="AN11" s="90"/>
    </row>
    <row r="12" spans="1:40" ht="22">
      <c r="A12" s="143" t="s">
        <v>214</v>
      </c>
      <c r="B12" s="143"/>
      <c r="C12" s="14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L12" s="93"/>
      <c r="AM12" s="90"/>
      <c r="AN12" s="90"/>
    </row>
    <row r="13" spans="1:40" s="83" customFormat="1" ht="20.9" customHeight="1">
      <c r="A13" s="143" t="s">
        <v>215</v>
      </c>
      <c r="B13" s="143"/>
      <c r="C13" s="143"/>
      <c r="D13" s="18">
        <v>8413569</v>
      </c>
      <c r="E13" s="15"/>
      <c r="F13" s="18">
        <v>56004025</v>
      </c>
      <c r="G13" s="18"/>
      <c r="H13" s="18">
        <v>3227739</v>
      </c>
      <c r="I13" s="15"/>
      <c r="J13" s="18">
        <v>-9917</v>
      </c>
      <c r="K13" s="15"/>
      <c r="L13" s="18">
        <v>3621945</v>
      </c>
      <c r="M13" s="15"/>
      <c r="N13" s="18">
        <v>929166</v>
      </c>
      <c r="O13" s="15"/>
      <c r="P13" s="18">
        <v>3666565</v>
      </c>
      <c r="Q13" s="15"/>
      <c r="R13" s="18">
        <v>136528023</v>
      </c>
      <c r="T13" s="18">
        <v>-8290076</v>
      </c>
      <c r="U13" s="15"/>
      <c r="V13" s="18">
        <v>26932000</v>
      </c>
      <c r="W13" s="15"/>
      <c r="X13" s="18">
        <v>-47961518</v>
      </c>
      <c r="Y13" s="15"/>
      <c r="Z13" s="18">
        <v>1097559</v>
      </c>
      <c r="AA13" s="10"/>
      <c r="AB13" s="18">
        <v>4817112</v>
      </c>
      <c r="AC13" s="10"/>
      <c r="AD13" s="18">
        <v>57064478</v>
      </c>
      <c r="AE13" s="15"/>
      <c r="AF13" s="18">
        <f>SUM(W13:AE13)</f>
        <v>15017631</v>
      </c>
      <c r="AG13" s="15"/>
      <c r="AH13" s="18">
        <f>SUM(D13:V13,AF13)</f>
        <v>246040670</v>
      </c>
      <c r="AI13" s="94"/>
      <c r="AJ13" s="18">
        <v>47182872</v>
      </c>
      <c r="AL13" s="18">
        <f t="shared" ref="AL13" si="0">SUM(AH13:AJ13)</f>
        <v>293223542</v>
      </c>
      <c r="AM13" s="95"/>
      <c r="AN13" s="90"/>
    </row>
    <row r="14" spans="1:40" s="83" customFormat="1" ht="20.9" customHeight="1">
      <c r="A14" s="83" t="s">
        <v>194</v>
      </c>
      <c r="B14" s="143"/>
      <c r="C14" s="143"/>
      <c r="D14" s="18"/>
      <c r="E14" s="15"/>
      <c r="F14" s="18"/>
      <c r="G14" s="18"/>
      <c r="H14" s="18"/>
      <c r="I14" s="15"/>
      <c r="J14" s="18"/>
      <c r="K14" s="15"/>
      <c r="L14" s="18"/>
      <c r="M14" s="15"/>
      <c r="N14" s="18"/>
      <c r="O14" s="15"/>
      <c r="P14" s="18"/>
      <c r="Q14" s="15"/>
      <c r="R14" s="18"/>
      <c r="T14" s="18"/>
      <c r="U14" s="15"/>
      <c r="V14" s="18"/>
      <c r="W14" s="15"/>
      <c r="X14" s="18"/>
      <c r="Y14" s="15"/>
      <c r="Z14" s="18"/>
      <c r="AA14" s="10"/>
      <c r="AB14" s="18"/>
      <c r="AC14" s="10"/>
      <c r="AD14" s="18"/>
      <c r="AE14" s="15"/>
      <c r="AF14" s="18"/>
      <c r="AG14" s="15"/>
      <c r="AH14" s="18"/>
      <c r="AI14" s="94"/>
      <c r="AJ14" s="18"/>
      <c r="AL14" s="18"/>
      <c r="AM14" s="90"/>
      <c r="AN14" s="90"/>
    </row>
    <row r="15" spans="1:40" s="83" customFormat="1" ht="20.9" customHeight="1">
      <c r="A15" s="148" t="s">
        <v>195</v>
      </c>
      <c r="B15" s="143"/>
      <c r="C15" s="143"/>
      <c r="D15" s="18"/>
      <c r="E15" s="15"/>
      <c r="F15" s="18"/>
      <c r="G15" s="18"/>
      <c r="H15" s="18"/>
      <c r="I15" s="15"/>
      <c r="J15" s="18"/>
      <c r="K15" s="15"/>
      <c r="L15" s="18"/>
      <c r="M15" s="15"/>
      <c r="N15" s="18"/>
      <c r="O15" s="15"/>
      <c r="P15" s="18"/>
      <c r="Q15" s="15"/>
      <c r="R15" s="18"/>
      <c r="T15" s="18"/>
      <c r="U15" s="15"/>
      <c r="V15" s="18"/>
      <c r="W15" s="15"/>
      <c r="X15" s="18"/>
      <c r="Y15" s="15"/>
      <c r="Z15" s="18"/>
      <c r="AA15" s="10"/>
      <c r="AB15" s="18"/>
      <c r="AC15" s="10"/>
      <c r="AD15" s="18"/>
      <c r="AE15" s="15"/>
      <c r="AF15" s="18"/>
      <c r="AG15" s="15"/>
      <c r="AH15" s="18"/>
      <c r="AI15" s="94"/>
      <c r="AJ15" s="18"/>
      <c r="AL15" s="18"/>
      <c r="AM15" s="90"/>
      <c r="AN15" s="90"/>
    </row>
    <row r="16" spans="1:40" s="83" customFormat="1" ht="20.9" customHeight="1">
      <c r="A16" s="142" t="s">
        <v>216</v>
      </c>
      <c r="B16" s="105"/>
      <c r="C16" s="143"/>
      <c r="D16" s="19">
        <v>0</v>
      </c>
      <c r="E16" s="56"/>
      <c r="F16" s="19">
        <v>0</v>
      </c>
      <c r="G16" s="38"/>
      <c r="H16" s="19">
        <v>0</v>
      </c>
      <c r="I16" s="56"/>
      <c r="J16" s="19">
        <v>0</v>
      </c>
      <c r="K16" s="56"/>
      <c r="L16" s="19">
        <v>0</v>
      </c>
      <c r="M16" s="56"/>
      <c r="N16" s="19">
        <v>0</v>
      </c>
      <c r="O16" s="56"/>
      <c r="P16" s="19">
        <v>0</v>
      </c>
      <c r="Q16" s="56"/>
      <c r="R16" s="19">
        <v>0</v>
      </c>
      <c r="T16" s="19">
        <v>-47439</v>
      </c>
      <c r="U16" s="96"/>
      <c r="V16" s="13">
        <v>0</v>
      </c>
      <c r="W16" s="96"/>
      <c r="X16" s="19">
        <v>0</v>
      </c>
      <c r="Y16" s="96"/>
      <c r="Z16" s="19">
        <v>0</v>
      </c>
      <c r="AA16" s="97"/>
      <c r="AB16" s="19">
        <v>0</v>
      </c>
      <c r="AC16" s="97"/>
      <c r="AD16" s="19">
        <v>0</v>
      </c>
      <c r="AE16" s="56"/>
      <c r="AF16" s="16">
        <f>SUM(W16:AE16)</f>
        <v>0</v>
      </c>
      <c r="AG16" s="96"/>
      <c r="AH16" s="13">
        <f>SUM(D16:V16,AF16)</f>
        <v>-47439</v>
      </c>
      <c r="AI16" s="38"/>
      <c r="AJ16" s="13">
        <v>0</v>
      </c>
      <c r="AK16"/>
      <c r="AL16" s="13">
        <f t="shared" ref="AL16:AL17" si="1">SUM(AH16:AJ16)</f>
        <v>-47439</v>
      </c>
      <c r="AM16" s="90"/>
      <c r="AN16" s="90"/>
    </row>
    <row r="17" spans="1:40" s="83" customFormat="1" ht="20.9" customHeight="1">
      <c r="A17" s="148" t="s">
        <v>197</v>
      </c>
      <c r="B17" s="143"/>
      <c r="C17" s="143"/>
      <c r="D17" s="16">
        <f>SUM(D16:D16)</f>
        <v>0</v>
      </c>
      <c r="E17" s="14"/>
      <c r="F17" s="16">
        <f>SUM(F16:F16)</f>
        <v>0</v>
      </c>
      <c r="G17" s="49"/>
      <c r="H17" s="16">
        <f>SUM(H16:H16)</f>
        <v>0</v>
      </c>
      <c r="I17" s="14"/>
      <c r="J17" s="16">
        <f>SUM(J16:J16)</f>
        <v>0</v>
      </c>
      <c r="K17" s="14"/>
      <c r="L17" s="16">
        <f>SUM(L16:L16)</f>
        <v>0</v>
      </c>
      <c r="M17" s="14"/>
      <c r="N17" s="16">
        <f>SUM(N16:N16)</f>
        <v>0</v>
      </c>
      <c r="O17" s="14"/>
      <c r="P17" s="16">
        <f>SUM(P16:P16)</f>
        <v>0</v>
      </c>
      <c r="Q17" s="14"/>
      <c r="R17" s="16">
        <f>SUM(R16:R16)</f>
        <v>0</v>
      </c>
      <c r="T17" s="16">
        <f>SUM(T16:T16)</f>
        <v>-47439</v>
      </c>
      <c r="U17" s="14"/>
      <c r="V17" s="16">
        <f>SUM(V16:V16)</f>
        <v>0</v>
      </c>
      <c r="W17" s="14"/>
      <c r="X17" s="16">
        <f>SUM(X16:X16)</f>
        <v>0</v>
      </c>
      <c r="Y17" s="14"/>
      <c r="Z17" s="16">
        <f>SUM(Z16:Z16)</f>
        <v>0</v>
      </c>
      <c r="AA17" s="50"/>
      <c r="AB17" s="16">
        <f>SUM(AB16:AB16)</f>
        <v>0</v>
      </c>
      <c r="AC17" s="50"/>
      <c r="AD17" s="16">
        <f>SUM(AD16:AD16)</f>
        <v>0</v>
      </c>
      <c r="AE17" s="14"/>
      <c r="AF17" s="16">
        <f>SUM(AF16:AF16)</f>
        <v>0</v>
      </c>
      <c r="AG17" s="14"/>
      <c r="AH17" s="16">
        <f>SUM(D17:V17,AF17)</f>
        <v>-47439</v>
      </c>
      <c r="AI17" s="94"/>
      <c r="AJ17" s="16">
        <f>SUM(AJ16:AJ16)</f>
        <v>0</v>
      </c>
      <c r="AL17" s="16">
        <f t="shared" si="1"/>
        <v>-47439</v>
      </c>
      <c r="AM17" s="90"/>
      <c r="AN17" s="90"/>
    </row>
    <row r="18" spans="1:40" s="83" customFormat="1" ht="20.9" customHeight="1">
      <c r="A18" s="149" t="s">
        <v>198</v>
      </c>
      <c r="B18" s="143"/>
      <c r="C18" s="143"/>
      <c r="D18" s="15"/>
      <c r="E18" s="14"/>
      <c r="F18" s="15"/>
      <c r="G18" s="15"/>
      <c r="H18" s="15"/>
      <c r="I18" s="15"/>
      <c r="J18" s="15"/>
      <c r="K18" s="15"/>
      <c r="L18" s="15"/>
      <c r="M18" s="14"/>
      <c r="N18" s="15"/>
      <c r="O18" s="15"/>
      <c r="P18" s="15"/>
      <c r="Q18" s="15"/>
      <c r="R18" s="15"/>
      <c r="U18" s="15"/>
      <c r="V18" s="15"/>
      <c r="W18" s="14"/>
      <c r="X18" s="15"/>
      <c r="Y18" s="14"/>
      <c r="Z18" s="15"/>
      <c r="AA18" s="10"/>
      <c r="AB18" s="15"/>
      <c r="AC18" s="10"/>
      <c r="AD18" s="15"/>
      <c r="AE18" s="14"/>
      <c r="AF18" s="15"/>
      <c r="AG18" s="15"/>
      <c r="AH18" s="15"/>
      <c r="AI18" s="94"/>
      <c r="AJ18" s="9"/>
      <c r="AL18" s="93"/>
      <c r="AM18" s="90"/>
      <c r="AN18" s="90"/>
    </row>
    <row r="19" spans="1:40" s="83" customFormat="1" ht="20.9" customHeight="1">
      <c r="A19" s="142" t="s">
        <v>291</v>
      </c>
      <c r="B19" s="146"/>
      <c r="C19" s="144"/>
      <c r="D19" s="13">
        <v>0</v>
      </c>
      <c r="E19" s="12"/>
      <c r="F19" s="13">
        <v>0</v>
      </c>
      <c r="G19" s="9"/>
      <c r="H19" s="13">
        <v>253404</v>
      </c>
      <c r="I19" s="9"/>
      <c r="J19" s="13">
        <v>0</v>
      </c>
      <c r="K19" s="9"/>
      <c r="L19" s="13">
        <v>0</v>
      </c>
      <c r="M19" s="9"/>
      <c r="N19" s="13">
        <v>0</v>
      </c>
      <c r="O19" s="9"/>
      <c r="P19" s="13">
        <v>0</v>
      </c>
      <c r="Q19" s="9"/>
      <c r="R19" s="13">
        <v>0</v>
      </c>
      <c r="T19" s="13">
        <v>0</v>
      </c>
      <c r="U19" s="9"/>
      <c r="V19" s="13">
        <v>0</v>
      </c>
      <c r="W19" s="9"/>
      <c r="X19" s="13">
        <v>0</v>
      </c>
      <c r="Y19" s="9"/>
      <c r="Z19" s="13">
        <v>0</v>
      </c>
      <c r="AA19" s="9"/>
      <c r="AB19" s="13">
        <v>0</v>
      </c>
      <c r="AC19" s="9"/>
      <c r="AD19" s="13">
        <v>0</v>
      </c>
      <c r="AE19" s="9"/>
      <c r="AF19" s="13">
        <f t="shared" ref="AF19" si="2">SUM(W19:AE19)</f>
        <v>0</v>
      </c>
      <c r="AG19" s="9"/>
      <c r="AH19" s="13">
        <f>SUM(D19:V19,AF19)</f>
        <v>253404</v>
      </c>
      <c r="AI19" s="9"/>
      <c r="AJ19" s="13">
        <v>-253404</v>
      </c>
      <c r="AK19"/>
      <c r="AL19" s="13">
        <f t="shared" ref="AL19" si="3">SUM(AH19:AJ19)</f>
        <v>0</v>
      </c>
      <c r="AM19" s="90"/>
      <c r="AN19" s="90"/>
    </row>
    <row r="20" spans="1:40" s="83" customFormat="1" ht="20.9" customHeight="1">
      <c r="A20" s="150" t="s">
        <v>203</v>
      </c>
      <c r="B20" s="144"/>
      <c r="C20" s="144"/>
      <c r="D20" s="16">
        <f>SUM(D18:D19)</f>
        <v>0</v>
      </c>
      <c r="E20" s="14"/>
      <c r="F20" s="16">
        <f>SUM(F18:F19)</f>
        <v>0</v>
      </c>
      <c r="G20" s="18"/>
      <c r="H20" s="16">
        <f>SUM(H18:H19)</f>
        <v>253404</v>
      </c>
      <c r="I20" s="15"/>
      <c r="J20" s="16">
        <f>SUM(J18:J19)</f>
        <v>0</v>
      </c>
      <c r="K20" s="15"/>
      <c r="L20" s="16">
        <f>SUM(L18:L19)</f>
        <v>0</v>
      </c>
      <c r="M20" s="14"/>
      <c r="N20" s="16">
        <f>SUM(N18:N19)</f>
        <v>0</v>
      </c>
      <c r="O20" s="15"/>
      <c r="P20" s="16">
        <f>SUM(P18:P19)</f>
        <v>0</v>
      </c>
      <c r="Q20" s="15"/>
      <c r="R20" s="16">
        <f>SUM(R18:R19)</f>
        <v>0</v>
      </c>
      <c r="T20" s="16">
        <f>SUM(T18:T19)</f>
        <v>0</v>
      </c>
      <c r="U20" s="15"/>
      <c r="V20" s="16">
        <f>SUM(V18:V19)</f>
        <v>0</v>
      </c>
      <c r="W20" s="14"/>
      <c r="X20" s="16">
        <f>SUM(X18:X19)</f>
        <v>0</v>
      </c>
      <c r="Y20" s="14"/>
      <c r="Z20" s="16">
        <f>SUM(Z18:Z19)</f>
        <v>0</v>
      </c>
      <c r="AA20" s="10"/>
      <c r="AB20" s="16">
        <f>SUM(AB18:AB19)</f>
        <v>0</v>
      </c>
      <c r="AC20" s="10"/>
      <c r="AD20" s="16">
        <f>SUM(AD18:AD19)</f>
        <v>0</v>
      </c>
      <c r="AE20" s="14"/>
      <c r="AF20" s="16">
        <f>SUM(AF18:AF19)</f>
        <v>0</v>
      </c>
      <c r="AG20" s="15"/>
      <c r="AH20" s="16">
        <f>SUM(D20:V20,AF20)</f>
        <v>253404</v>
      </c>
      <c r="AI20" s="94"/>
      <c r="AJ20" s="16">
        <f>SUM(AJ18:AJ19)</f>
        <v>-253404</v>
      </c>
      <c r="AL20" s="16">
        <f>SUM(AH20:AJ20)</f>
        <v>0</v>
      </c>
      <c r="AM20" s="90"/>
      <c r="AN20" s="90"/>
    </row>
    <row r="21" spans="1:40" s="83" customFormat="1" ht="20.9" customHeight="1">
      <c r="A21" s="144" t="s">
        <v>204</v>
      </c>
      <c r="B21" s="144"/>
      <c r="C21" s="144"/>
      <c r="D21" s="16">
        <f>SUM(D17,D20)</f>
        <v>0</v>
      </c>
      <c r="E21" s="94"/>
      <c r="F21" s="16">
        <f>SUM(F17,F20)</f>
        <v>0</v>
      </c>
      <c r="G21" s="18"/>
      <c r="H21" s="16">
        <f>SUM(H17,H20)</f>
        <v>253404</v>
      </c>
      <c r="I21" s="15"/>
      <c r="J21" s="16">
        <f>SUM(J17,J20)</f>
        <v>0</v>
      </c>
      <c r="K21" s="15"/>
      <c r="L21" s="16">
        <f>SUM(L17,L20)</f>
        <v>0</v>
      </c>
      <c r="M21" s="94"/>
      <c r="N21" s="16">
        <f>SUM(N17,N20)</f>
        <v>0</v>
      </c>
      <c r="O21" s="15"/>
      <c r="P21" s="16">
        <f>SUM(P17,P20)</f>
        <v>0</v>
      </c>
      <c r="Q21" s="15"/>
      <c r="R21" s="16">
        <f>SUM(R17,R20)</f>
        <v>0</v>
      </c>
      <c r="S21" s="18"/>
      <c r="T21" s="16">
        <f>SUM(T17,T20)</f>
        <v>-47439</v>
      </c>
      <c r="U21" s="94"/>
      <c r="V21" s="16">
        <f>SUM(V17,V20)</f>
        <v>0</v>
      </c>
      <c r="W21" s="94"/>
      <c r="X21" s="16">
        <f>SUM(X17,X20)</f>
        <v>0</v>
      </c>
      <c r="Y21" s="94"/>
      <c r="Z21" s="16">
        <f>SUM(Z17,Z20)</f>
        <v>0</v>
      </c>
      <c r="AA21" s="94"/>
      <c r="AB21" s="16">
        <f>SUM(AB17,AB20)</f>
        <v>0</v>
      </c>
      <c r="AC21" s="98"/>
      <c r="AD21" s="16">
        <f>SUM(AD17,AD20)</f>
        <v>0</v>
      </c>
      <c r="AE21" s="94"/>
      <c r="AF21" s="16">
        <f>SUM(AF17,AF20)</f>
        <v>0</v>
      </c>
      <c r="AG21" s="94"/>
      <c r="AH21" s="16">
        <f>SUM(D21:V21,AF21)</f>
        <v>205965</v>
      </c>
      <c r="AI21" s="94"/>
      <c r="AJ21" s="16">
        <f>SUM(AJ17,AJ20)</f>
        <v>-253404</v>
      </c>
      <c r="AK21" s="94"/>
      <c r="AL21" s="16">
        <f>SUM(AH21:AJ21)</f>
        <v>-47439</v>
      </c>
      <c r="AM21" s="90"/>
      <c r="AN21" s="90"/>
    </row>
    <row r="22" spans="1:40" s="83" customFormat="1" ht="20.9" customHeight="1">
      <c r="A22" s="144" t="s">
        <v>205</v>
      </c>
      <c r="B22" s="144"/>
      <c r="C22" s="144"/>
      <c r="D22" s="15"/>
      <c r="E22" s="94"/>
      <c r="F22" s="15"/>
      <c r="G22" s="15"/>
      <c r="H22" s="15"/>
      <c r="I22" s="15"/>
      <c r="J22" s="15"/>
      <c r="K22" s="15"/>
      <c r="L22" s="15"/>
      <c r="M22" s="94"/>
      <c r="N22" s="15"/>
      <c r="O22" s="15"/>
      <c r="P22" s="15"/>
      <c r="Q22" s="15"/>
      <c r="R22" s="15"/>
      <c r="U22" s="15"/>
      <c r="V22" s="15"/>
      <c r="W22" s="94"/>
      <c r="X22" s="15"/>
      <c r="Y22" s="94"/>
      <c r="Z22" s="15"/>
      <c r="AA22" s="98"/>
      <c r="AB22" s="15"/>
      <c r="AC22" s="98"/>
      <c r="AD22" s="15"/>
      <c r="AE22" s="94"/>
      <c r="AF22" s="15"/>
      <c r="AG22" s="94"/>
      <c r="AH22" s="12"/>
      <c r="AI22" s="94"/>
      <c r="AJ22" s="93"/>
      <c r="AL22" s="93"/>
      <c r="AM22" s="90"/>
      <c r="AN22" s="90"/>
    </row>
    <row r="23" spans="1:40" ht="20.9" customHeight="1">
      <c r="A23" s="142" t="s">
        <v>206</v>
      </c>
      <c r="B23" s="144"/>
      <c r="C23" s="144"/>
      <c r="D23" s="9">
        <v>0</v>
      </c>
      <c r="E23" s="12"/>
      <c r="F23" s="9">
        <v>0</v>
      </c>
      <c r="G23" s="9"/>
      <c r="H23" s="9">
        <v>0</v>
      </c>
      <c r="I23" s="9"/>
      <c r="J23" s="9">
        <v>0</v>
      </c>
      <c r="K23" s="9"/>
      <c r="L23" s="9">
        <v>0</v>
      </c>
      <c r="M23" s="9"/>
      <c r="N23" s="9">
        <v>0</v>
      </c>
      <c r="O23" s="9"/>
      <c r="P23" s="9">
        <v>0</v>
      </c>
      <c r="Q23" s="9"/>
      <c r="R23" s="9">
        <v>8549183</v>
      </c>
      <c r="T23" s="9">
        <v>0</v>
      </c>
      <c r="U23" s="15"/>
      <c r="V23" s="9">
        <v>0</v>
      </c>
      <c r="W23" s="9"/>
      <c r="X23" s="9">
        <v>0</v>
      </c>
      <c r="Y23" s="9"/>
      <c r="Z23" s="9">
        <v>0</v>
      </c>
      <c r="AA23" s="9"/>
      <c r="AB23" s="9">
        <v>0</v>
      </c>
      <c r="AC23" s="9"/>
      <c r="AD23" s="9">
        <v>0</v>
      </c>
      <c r="AE23" s="9"/>
      <c r="AF23" s="9">
        <f t="shared" ref="AF23" si="4">SUM(W23:AE23)</f>
        <v>0</v>
      </c>
      <c r="AG23" s="9"/>
      <c r="AH23" s="9">
        <f>SUM(D23:V23,AF23)</f>
        <v>8549183</v>
      </c>
      <c r="AI23" s="9"/>
      <c r="AJ23" s="9">
        <v>1080844</v>
      </c>
      <c r="AL23" s="9">
        <f>SUM(AH23:AJ23)</f>
        <v>9630027</v>
      </c>
      <c r="AM23" s="95"/>
      <c r="AN23" s="90"/>
    </row>
    <row r="24" spans="1:40" ht="20.9" customHeight="1">
      <c r="A24" s="80" t="s">
        <v>217</v>
      </c>
      <c r="B24" s="144"/>
      <c r="C24" s="144"/>
      <c r="D24" s="38"/>
      <c r="E24" s="12"/>
      <c r="F24" s="38"/>
      <c r="G24" s="12"/>
      <c r="H24" s="38"/>
      <c r="I24" s="12"/>
      <c r="J24" s="38"/>
      <c r="K24" s="12"/>
      <c r="L24" s="38"/>
      <c r="M24" s="12"/>
      <c r="N24" s="38"/>
      <c r="O24" s="12"/>
      <c r="P24" s="38"/>
      <c r="Q24" s="12"/>
      <c r="R24" s="11"/>
      <c r="T24" s="9"/>
      <c r="U24" s="99"/>
      <c r="V24" s="38"/>
      <c r="W24" s="99"/>
      <c r="X24" s="9"/>
      <c r="Y24" s="12"/>
      <c r="Z24" s="9"/>
      <c r="AA24" s="8"/>
      <c r="AB24" s="9"/>
      <c r="AC24" s="9"/>
      <c r="AD24" s="9"/>
      <c r="AE24" s="9"/>
      <c r="AF24" s="9"/>
      <c r="AG24" s="99"/>
      <c r="AH24" s="9"/>
      <c r="AI24" s="99"/>
      <c r="AJ24" s="9"/>
      <c r="AL24" s="9"/>
      <c r="AM24" s="90"/>
      <c r="AN24" s="90"/>
    </row>
    <row r="25" spans="1:40" ht="20.9" customHeight="1">
      <c r="A25" s="80" t="s">
        <v>207</v>
      </c>
      <c r="B25" s="144"/>
      <c r="C25" s="144"/>
      <c r="D25" s="9">
        <v>0</v>
      </c>
      <c r="E25" s="12"/>
      <c r="F25" s="9">
        <v>0</v>
      </c>
      <c r="G25" s="9"/>
      <c r="H25" s="9">
        <v>0</v>
      </c>
      <c r="I25" s="12"/>
      <c r="J25" s="9">
        <v>0</v>
      </c>
      <c r="K25" s="12"/>
      <c r="L25" s="9">
        <v>0</v>
      </c>
      <c r="M25" s="12"/>
      <c r="N25" s="9">
        <v>0</v>
      </c>
      <c r="O25" s="12"/>
      <c r="P25" s="9">
        <v>0</v>
      </c>
      <c r="Q25" s="12"/>
      <c r="R25" s="9">
        <v>-129407</v>
      </c>
      <c r="T25" s="9">
        <v>0</v>
      </c>
      <c r="U25" s="99"/>
      <c r="V25" s="9">
        <v>0</v>
      </c>
      <c r="W25" s="99"/>
      <c r="X25" s="9">
        <v>0</v>
      </c>
      <c r="Y25" s="9"/>
      <c r="Z25" s="9">
        <v>0</v>
      </c>
      <c r="AA25" s="9"/>
      <c r="AB25" s="9">
        <v>0</v>
      </c>
      <c r="AC25" s="9"/>
      <c r="AD25" s="9">
        <v>0</v>
      </c>
      <c r="AE25" s="9"/>
      <c r="AF25" s="9">
        <f t="shared" ref="AF25:AF26" si="5">SUM(W25:AE25)</f>
        <v>0</v>
      </c>
      <c r="AG25" s="9"/>
      <c r="AH25" s="9">
        <f>SUM(D25:V25,AF25)</f>
        <v>-129407</v>
      </c>
      <c r="AI25" s="99"/>
      <c r="AJ25" s="9">
        <v>-11</v>
      </c>
      <c r="AL25" s="9">
        <f t="shared" ref="AL25:AL27" si="6">SUM(AH25:AJ25)</f>
        <v>-129418</v>
      </c>
      <c r="AM25" s="90"/>
      <c r="AN25" s="90"/>
    </row>
    <row r="26" spans="1:40" ht="20.9" customHeight="1">
      <c r="A26" s="80" t="s">
        <v>208</v>
      </c>
      <c r="B26" s="80"/>
      <c r="C26" s="80"/>
      <c r="D26" s="13">
        <v>0</v>
      </c>
      <c r="E26" s="12"/>
      <c r="F26" s="13">
        <v>0</v>
      </c>
      <c r="G26" s="9"/>
      <c r="H26" s="13">
        <v>0</v>
      </c>
      <c r="I26" s="12"/>
      <c r="J26" s="13">
        <v>0</v>
      </c>
      <c r="K26" s="12"/>
      <c r="L26" s="13">
        <v>0</v>
      </c>
      <c r="M26" s="12"/>
      <c r="N26" s="13">
        <v>0</v>
      </c>
      <c r="O26" s="12"/>
      <c r="P26" s="13">
        <v>0</v>
      </c>
      <c r="Q26" s="12"/>
      <c r="R26" s="13">
        <v>0</v>
      </c>
      <c r="T26" s="13">
        <v>0</v>
      </c>
      <c r="U26" s="99"/>
      <c r="V26" s="13">
        <v>0</v>
      </c>
      <c r="W26" s="12"/>
      <c r="X26" s="13">
        <v>8796700</v>
      </c>
      <c r="Y26" s="99"/>
      <c r="Z26" s="13">
        <v>-757729</v>
      </c>
      <c r="AA26" s="65"/>
      <c r="AB26" s="13">
        <v>-942903</v>
      </c>
      <c r="AC26" s="65"/>
      <c r="AD26" s="13">
        <v>-64</v>
      </c>
      <c r="AE26" s="12"/>
      <c r="AF26" s="13">
        <f t="shared" si="5"/>
        <v>7096004</v>
      </c>
      <c r="AG26" s="9"/>
      <c r="AH26" s="13">
        <f>SUM(D26:V26,AF26)</f>
        <v>7096004</v>
      </c>
      <c r="AI26" s="99"/>
      <c r="AJ26" s="13">
        <v>260035</v>
      </c>
      <c r="AL26" s="13">
        <f t="shared" si="6"/>
        <v>7356039</v>
      </c>
      <c r="AM26" s="90"/>
      <c r="AN26" s="90"/>
    </row>
    <row r="27" spans="1:40" s="83" customFormat="1" ht="20.9" customHeight="1">
      <c r="A27" s="144" t="s">
        <v>209</v>
      </c>
      <c r="B27" s="80"/>
      <c r="C27" s="80"/>
      <c r="D27" s="20">
        <f>SUM(D22:D26)</f>
        <v>0</v>
      </c>
      <c r="E27" s="15"/>
      <c r="F27" s="20">
        <f>SUM(F22:F26)</f>
        <v>0</v>
      </c>
      <c r="G27" s="18"/>
      <c r="H27" s="20">
        <f>SUM(H22:H26)</f>
        <v>0</v>
      </c>
      <c r="I27" s="15"/>
      <c r="J27" s="20">
        <f>SUM(J22:J26)</f>
        <v>0</v>
      </c>
      <c r="K27" s="15"/>
      <c r="L27" s="20">
        <f>SUM(L22:L26)</f>
        <v>0</v>
      </c>
      <c r="M27" s="15"/>
      <c r="N27" s="20">
        <f>SUM(N22:N26)</f>
        <v>0</v>
      </c>
      <c r="O27" s="15"/>
      <c r="P27" s="20">
        <f>SUM(P22:P26)</f>
        <v>0</v>
      </c>
      <c r="Q27" s="15"/>
      <c r="R27" s="20">
        <f>SUM(R22:R26)</f>
        <v>8419776</v>
      </c>
      <c r="T27" s="20">
        <f>SUM(T22:T26)</f>
        <v>0</v>
      </c>
      <c r="U27" s="100"/>
      <c r="V27" s="20">
        <f>SUM(V22:V26)</f>
        <v>0</v>
      </c>
      <c r="W27" s="100"/>
      <c r="X27" s="20">
        <f>SUM(X22:X26)</f>
        <v>8796700</v>
      </c>
      <c r="Y27" s="100"/>
      <c r="Z27" s="20">
        <f>SUM(Z22:Z26)</f>
        <v>-757729</v>
      </c>
      <c r="AA27" s="101"/>
      <c r="AB27" s="20">
        <f>SUM(AB22:AB26)</f>
        <v>-942903</v>
      </c>
      <c r="AC27" s="101"/>
      <c r="AD27" s="20">
        <f>SUM(AD22:AD26)</f>
        <v>-64</v>
      </c>
      <c r="AE27" s="15"/>
      <c r="AF27" s="20">
        <f>SUM(AF22:AF26)</f>
        <v>7096004</v>
      </c>
      <c r="AG27" s="100"/>
      <c r="AH27" s="20">
        <f>SUM(D27:V27,AF27)</f>
        <v>15515780</v>
      </c>
      <c r="AI27" s="100"/>
      <c r="AJ27" s="20">
        <f>SUM(AJ22:AJ26)</f>
        <v>1340868</v>
      </c>
      <c r="AL27" s="20">
        <f t="shared" si="6"/>
        <v>16856648</v>
      </c>
      <c r="AM27" s="95"/>
      <c r="AN27" s="90"/>
    </row>
    <row r="28" spans="1:40" s="83" customFormat="1" ht="20.9" customHeight="1">
      <c r="A28" s="80" t="s">
        <v>210</v>
      </c>
      <c r="B28" s="80"/>
      <c r="C28" s="80"/>
      <c r="D28" s="18"/>
      <c r="E28" s="15"/>
      <c r="F28" s="18"/>
      <c r="G28" s="18"/>
      <c r="H28" s="18"/>
      <c r="I28" s="15"/>
      <c r="J28" s="18"/>
      <c r="K28" s="15"/>
      <c r="L28" s="18"/>
      <c r="M28" s="15"/>
      <c r="N28" s="18"/>
      <c r="O28" s="15"/>
      <c r="P28" s="18"/>
      <c r="Q28" s="15"/>
      <c r="R28" s="18"/>
      <c r="T28" s="18"/>
      <c r="U28" s="100"/>
      <c r="V28" s="18"/>
      <c r="W28" s="100"/>
      <c r="X28" s="18"/>
      <c r="Y28" s="100"/>
      <c r="Z28" s="18"/>
      <c r="AA28" s="101"/>
      <c r="AB28" s="18"/>
      <c r="AC28" s="101"/>
      <c r="AD28" s="18"/>
      <c r="AE28" s="15"/>
      <c r="AF28" s="18"/>
      <c r="AG28" s="100"/>
      <c r="AH28" s="18"/>
      <c r="AI28" s="100"/>
      <c r="AJ28" s="18"/>
      <c r="AL28" s="18"/>
      <c r="AM28" s="90"/>
      <c r="AN28" s="90"/>
    </row>
    <row r="29" spans="1:40" ht="20.9" customHeight="1">
      <c r="A29" s="151" t="s">
        <v>211</v>
      </c>
      <c r="B29" s="146"/>
      <c r="C29" s="80"/>
      <c r="D29" s="9">
        <v>0</v>
      </c>
      <c r="E29" s="12"/>
      <c r="F29" s="9">
        <v>0</v>
      </c>
      <c r="G29" s="9"/>
      <c r="H29" s="9">
        <v>0</v>
      </c>
      <c r="I29" s="9"/>
      <c r="J29" s="9">
        <v>0</v>
      </c>
      <c r="K29" s="9"/>
      <c r="L29" s="9">
        <v>0</v>
      </c>
      <c r="M29" s="9"/>
      <c r="N29" s="9">
        <v>0</v>
      </c>
      <c r="O29" s="12"/>
      <c r="P29" s="9">
        <v>0</v>
      </c>
      <c r="Q29" s="12"/>
      <c r="R29" s="9">
        <v>-336446</v>
      </c>
      <c r="T29" s="9">
        <v>0</v>
      </c>
      <c r="U29" s="96"/>
      <c r="V29" s="9">
        <v>0</v>
      </c>
      <c r="W29" s="96"/>
      <c r="X29" s="9">
        <v>0</v>
      </c>
      <c r="Y29" s="96"/>
      <c r="Z29" s="9">
        <v>0</v>
      </c>
      <c r="AA29" s="97"/>
      <c r="AB29" s="9">
        <v>0</v>
      </c>
      <c r="AC29" s="97"/>
      <c r="AD29" s="9">
        <v>0</v>
      </c>
      <c r="AE29" s="12"/>
      <c r="AF29" s="9">
        <f t="shared" ref="AF29:AF30" si="7">SUM(W29:AE29)</f>
        <v>0</v>
      </c>
      <c r="AG29" s="96"/>
      <c r="AH29" s="9">
        <f>SUM(D29:V29,AF29)</f>
        <v>-336446</v>
      </c>
      <c r="AI29" s="9"/>
      <c r="AJ29" s="9">
        <v>0</v>
      </c>
      <c r="AL29" s="9">
        <f t="shared" ref="AL29:AL30" si="8">SUM(AH29:AJ29)</f>
        <v>-336446</v>
      </c>
      <c r="AM29" s="90"/>
      <c r="AN29" s="90"/>
    </row>
    <row r="30" spans="1:40" ht="20.9" customHeight="1">
      <c r="A30" s="80" t="s">
        <v>212</v>
      </c>
      <c r="B30" s="146"/>
      <c r="C30" s="80"/>
      <c r="D30" s="13">
        <v>0</v>
      </c>
      <c r="E30" s="12"/>
      <c r="F30" s="13">
        <v>0</v>
      </c>
      <c r="G30" s="9"/>
      <c r="H30" s="13">
        <v>0</v>
      </c>
      <c r="I30" s="9"/>
      <c r="J30" s="13">
        <v>0</v>
      </c>
      <c r="K30" s="9"/>
      <c r="L30" s="13">
        <v>0</v>
      </c>
      <c r="M30" s="9"/>
      <c r="N30" s="13">
        <v>0</v>
      </c>
      <c r="O30" s="12"/>
      <c r="P30" s="13">
        <v>0</v>
      </c>
      <c r="Q30" s="12"/>
      <c r="R30" s="13">
        <v>697911</v>
      </c>
      <c r="T30" s="13">
        <v>0</v>
      </c>
      <c r="U30" s="96"/>
      <c r="V30" s="13">
        <v>0</v>
      </c>
      <c r="W30" s="96"/>
      <c r="X30" s="13">
        <v>0</v>
      </c>
      <c r="Y30" s="96"/>
      <c r="Z30" s="13">
        <v>0</v>
      </c>
      <c r="AA30" s="97"/>
      <c r="AB30" s="13">
        <v>-575408</v>
      </c>
      <c r="AC30" s="97"/>
      <c r="AD30" s="13">
        <v>-122503</v>
      </c>
      <c r="AE30" s="12"/>
      <c r="AF30" s="13">
        <f t="shared" si="7"/>
        <v>-697911</v>
      </c>
      <c r="AG30" s="96"/>
      <c r="AH30" s="13">
        <f>SUM(D30:V30,AF30)</f>
        <v>0</v>
      </c>
      <c r="AI30" s="9"/>
      <c r="AJ30" s="13">
        <v>0</v>
      </c>
      <c r="AL30" s="13">
        <f t="shared" si="8"/>
        <v>0</v>
      </c>
      <c r="AM30" s="90"/>
      <c r="AN30" s="90"/>
    </row>
    <row r="31" spans="1:40" s="83" customFormat="1" ht="20.9" customHeight="1" thickBot="1">
      <c r="A31" s="143" t="s">
        <v>218</v>
      </c>
      <c r="B31" s="80"/>
      <c r="C31" s="80"/>
      <c r="D31" s="102">
        <f>D13+D27+D21+D29+D30</f>
        <v>8413569</v>
      </c>
      <c r="E31" s="93"/>
      <c r="F31" s="102">
        <f>F13+F27+F21+F29+F30</f>
        <v>56004025</v>
      </c>
      <c r="G31" s="93"/>
      <c r="H31" s="102">
        <f>H13+H27+H21+H29+H30</f>
        <v>3481143</v>
      </c>
      <c r="I31" s="93"/>
      <c r="J31" s="102">
        <f>J13+J27+J21+J29+J30</f>
        <v>-9917</v>
      </c>
      <c r="K31" s="93"/>
      <c r="L31" s="102">
        <f>L13+L27+L21+L29+L30</f>
        <v>3621945</v>
      </c>
      <c r="M31" s="93"/>
      <c r="N31" s="102">
        <f>N13+N27+N21+N29+N30</f>
        <v>929166</v>
      </c>
      <c r="O31" s="93"/>
      <c r="P31" s="102">
        <f>P13+P27+P21+P29+P30</f>
        <v>3666565</v>
      </c>
      <c r="Q31" s="93"/>
      <c r="R31" s="102">
        <f>R13+R27+R21+R29+R30</f>
        <v>145309264</v>
      </c>
      <c r="T31" s="102">
        <f>T13+T27+T21+T29+T30</f>
        <v>-8337515</v>
      </c>
      <c r="U31" s="93"/>
      <c r="V31" s="102">
        <f>V13+V27+V21+V29+V30</f>
        <v>26932000</v>
      </c>
      <c r="W31" s="93"/>
      <c r="X31" s="102">
        <f>X13+X27+X21+X29+X30</f>
        <v>-39164818</v>
      </c>
      <c r="Y31" s="93"/>
      <c r="Z31" s="102">
        <f>Z13+Z27+Z21+Z29+Z30</f>
        <v>339830</v>
      </c>
      <c r="AA31" s="93"/>
      <c r="AB31" s="102">
        <f>AB13+AB27+AB21+AB29+AB30</f>
        <v>3298801</v>
      </c>
      <c r="AC31" s="93"/>
      <c r="AD31" s="102">
        <f>AD13+AD27+AD21+AD29+AD30</f>
        <v>56941911</v>
      </c>
      <c r="AE31" s="93"/>
      <c r="AF31" s="102">
        <f>AF13+AF27+AF21+AF29+AF30</f>
        <v>21415724</v>
      </c>
      <c r="AG31" s="93"/>
      <c r="AH31" s="102">
        <f>AH13+AH27+AH21+AH29+AH30</f>
        <v>261425969</v>
      </c>
      <c r="AI31" s="93"/>
      <c r="AJ31" s="102">
        <f>AJ13+AJ27+AJ21+AJ29+AJ30</f>
        <v>48270336</v>
      </c>
      <c r="AL31" s="102">
        <f>AL13+AL27+AL21+AL29+AL30</f>
        <v>309696305</v>
      </c>
      <c r="AM31" s="90"/>
      <c r="AN31" s="90"/>
    </row>
    <row r="32" spans="1:40" ht="22" thickTop="1"/>
    <row r="33" spans="1:39" ht="22">
      <c r="A33" s="68"/>
      <c r="B33" s="68"/>
      <c r="C33" s="6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68"/>
    </row>
  </sheetData>
  <mergeCells count="3">
    <mergeCell ref="X5:AF5"/>
    <mergeCell ref="N5:R5"/>
    <mergeCell ref="D4:AL4"/>
  </mergeCells>
  <pageMargins left="0.8" right="0.4" top="0.48" bottom="0.5" header="0.5" footer="0.5"/>
  <pageSetup paperSize="9" scale="45" firstPageNumber="12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  <customPr name="OrphanNamesChecke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G37"/>
  <sheetViews>
    <sheetView showGridLines="0" zoomScaleNormal="100" zoomScaleSheetLayoutView="100" workbookViewId="0"/>
  </sheetViews>
  <sheetFormatPr defaultColWidth="9.09765625" defaultRowHeight="23.15" customHeight="1"/>
  <cols>
    <col min="1" max="1" width="61.59765625" bestFit="1" customWidth="1"/>
    <col min="2" max="2" width="9.59765625" bestFit="1" customWidth="1"/>
    <col min="3" max="3" width="0.8984375" customWidth="1"/>
    <col min="4" max="4" width="13.09765625" customWidth="1"/>
    <col min="5" max="5" width="1.3984375" customWidth="1"/>
    <col min="6" max="6" width="14.3984375" customWidth="1"/>
    <col min="7" max="7" width="1.3984375" customWidth="1"/>
    <col min="8" max="8" width="18.09765625" customWidth="1"/>
    <col min="9" max="9" width="1.3984375" customWidth="1"/>
    <col min="10" max="10" width="14.3984375" customWidth="1"/>
    <col min="11" max="11" width="1.3984375" customWidth="1"/>
    <col min="12" max="12" width="13.09765625" customWidth="1"/>
    <col min="13" max="13" width="1.3984375" customWidth="1"/>
    <col min="14" max="14" width="13.09765625" customWidth="1"/>
    <col min="15" max="15" width="1.3984375" customWidth="1"/>
    <col min="16" max="16" width="13.09765625" customWidth="1"/>
    <col min="17" max="17" width="1.3984375" customWidth="1"/>
    <col min="18" max="18" width="13.09765625" customWidth="1"/>
    <col min="19" max="19" width="1.3984375" customWidth="1"/>
    <col min="20" max="20" width="15.09765625" customWidth="1"/>
    <col min="21" max="21" width="1.3984375" customWidth="1"/>
    <col min="22" max="22" width="16.09765625" customWidth="1"/>
    <col min="23" max="23" width="1.3984375" customWidth="1"/>
    <col min="24" max="24" width="16.69921875" bestFit="1" customWidth="1"/>
    <col min="25" max="25" width="1.3984375" customWidth="1"/>
    <col min="26" max="26" width="16.09765625" bestFit="1" customWidth="1"/>
    <col min="27" max="27" width="1.3984375" customWidth="1"/>
    <col min="28" max="28" width="15.09765625" customWidth="1"/>
    <col min="29" max="29" width="1.3984375" customWidth="1"/>
    <col min="30" max="30" width="15.8984375" customWidth="1"/>
  </cols>
  <sheetData>
    <row r="1" spans="1:33" ht="24.75" customHeight="1">
      <c r="A1" s="69" t="s">
        <v>219</v>
      </c>
      <c r="B1" s="140"/>
      <c r="C1" s="140"/>
      <c r="D1" s="64"/>
      <c r="E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69"/>
      <c r="U1" s="69"/>
      <c r="W1" s="69"/>
      <c r="Y1" s="69"/>
      <c r="AA1" s="69"/>
      <c r="AC1" s="69"/>
    </row>
    <row r="2" spans="1:33" ht="24.75" customHeight="1">
      <c r="A2" s="140" t="s">
        <v>149</v>
      </c>
      <c r="B2" s="140"/>
      <c r="C2" s="140"/>
      <c r="D2" s="64"/>
      <c r="E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U2" s="69"/>
      <c r="W2" s="69"/>
      <c r="Y2" s="69"/>
      <c r="AA2" s="69"/>
      <c r="AC2" s="69"/>
    </row>
    <row r="3" spans="1:33" ht="21.75" customHeight="1">
      <c r="A3" s="70"/>
      <c r="B3" s="140"/>
      <c r="C3" s="140"/>
      <c r="D3" s="64"/>
      <c r="E3" s="70"/>
      <c r="F3" s="71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1"/>
      <c r="T3" s="71"/>
      <c r="U3" s="70"/>
      <c r="V3" s="71"/>
      <c r="W3" s="70"/>
      <c r="X3" s="71"/>
      <c r="Y3" s="70"/>
      <c r="Z3" s="71"/>
      <c r="AA3" s="70"/>
      <c r="AB3" s="71"/>
      <c r="AC3" s="70"/>
      <c r="AD3" s="72" t="s">
        <v>2</v>
      </c>
    </row>
    <row r="4" spans="1:33" ht="21.75" customHeight="1">
      <c r="B4" s="140"/>
      <c r="C4" s="140"/>
      <c r="D4" s="159" t="s">
        <v>4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</row>
    <row r="5" spans="1:33" ht="21.75" customHeight="1">
      <c r="B5" s="106"/>
      <c r="C5" s="106"/>
      <c r="D5" s="73"/>
      <c r="E5" s="73"/>
      <c r="F5" s="73"/>
      <c r="G5" s="73"/>
      <c r="H5" s="73"/>
      <c r="I5" s="73"/>
      <c r="J5" s="73"/>
      <c r="K5" s="73"/>
      <c r="L5" s="165" t="s">
        <v>80</v>
      </c>
      <c r="M5" s="165"/>
      <c r="N5" s="165"/>
      <c r="O5" s="165"/>
      <c r="P5" s="165"/>
      <c r="Q5" s="73"/>
      <c r="R5" s="73"/>
      <c r="S5" s="74"/>
      <c r="T5" s="74"/>
      <c r="U5" s="73"/>
      <c r="V5" s="165" t="s">
        <v>87</v>
      </c>
      <c r="W5" s="165"/>
      <c r="X5" s="165"/>
      <c r="Y5" s="165"/>
      <c r="Z5" s="165"/>
      <c r="AA5" s="165"/>
      <c r="AB5" s="165"/>
      <c r="AC5" s="73"/>
      <c r="AD5" s="75"/>
    </row>
    <row r="6" spans="1:33" ht="21.75" customHeight="1">
      <c r="A6" s="76"/>
      <c r="B6" s="141"/>
      <c r="C6" s="141"/>
      <c r="D6" s="73"/>
      <c r="E6" s="73"/>
      <c r="F6" s="73"/>
      <c r="G6" s="73"/>
      <c r="H6" s="74" t="s">
        <v>220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74"/>
      <c r="U6" s="73"/>
      <c r="V6" s="76" t="s">
        <v>155</v>
      </c>
      <c r="W6" s="77"/>
      <c r="X6" s="74"/>
      <c r="Y6" s="77"/>
      <c r="Z6" s="74"/>
      <c r="AA6" s="77"/>
      <c r="AB6" s="74" t="s">
        <v>156</v>
      </c>
      <c r="AC6" s="76"/>
      <c r="AD6" s="75"/>
    </row>
    <row r="7" spans="1:33" ht="21.75" customHeight="1">
      <c r="A7" s="76"/>
      <c r="B7" s="141"/>
      <c r="C7" s="141"/>
      <c r="D7" s="74" t="s">
        <v>157</v>
      </c>
      <c r="E7" s="76"/>
      <c r="F7" s="76"/>
      <c r="G7" s="73"/>
      <c r="H7" s="74" t="s">
        <v>159</v>
      </c>
      <c r="I7" s="73"/>
      <c r="J7" s="73"/>
      <c r="K7" s="73"/>
      <c r="L7" s="73"/>
      <c r="M7" s="73"/>
      <c r="N7" s="74" t="s">
        <v>160</v>
      </c>
      <c r="O7" s="73"/>
      <c r="P7" s="78"/>
      <c r="Q7" s="74"/>
      <c r="R7" s="74"/>
      <c r="S7" s="78"/>
      <c r="T7" s="74" t="s">
        <v>161</v>
      </c>
      <c r="U7" s="73"/>
      <c r="V7" s="78" t="s">
        <v>162</v>
      </c>
      <c r="W7" s="77"/>
      <c r="X7" s="79" t="s">
        <v>160</v>
      </c>
      <c r="Y7" s="77"/>
      <c r="Z7" s="74" t="s">
        <v>160</v>
      </c>
      <c r="AA7" s="77"/>
      <c r="AB7" s="78" t="s">
        <v>163</v>
      </c>
      <c r="AC7" s="76"/>
      <c r="AD7" s="75"/>
      <c r="AE7" s="68"/>
      <c r="AF7" s="68"/>
      <c r="AG7" s="68"/>
    </row>
    <row r="8" spans="1:33" ht="21.75" customHeight="1">
      <c r="A8" s="76"/>
      <c r="B8" s="141"/>
      <c r="C8" s="141"/>
      <c r="D8" s="76" t="s">
        <v>164</v>
      </c>
      <c r="E8" s="76"/>
      <c r="F8" s="76" t="s">
        <v>165</v>
      </c>
      <c r="G8" s="76"/>
      <c r="H8" s="76" t="s">
        <v>166</v>
      </c>
      <c r="I8" s="76"/>
      <c r="J8" s="76"/>
      <c r="K8" s="76"/>
      <c r="L8" s="76" t="s">
        <v>167</v>
      </c>
      <c r="M8" s="76"/>
      <c r="N8" s="76" t="s">
        <v>168</v>
      </c>
      <c r="O8" s="76"/>
      <c r="P8" s="76" t="s">
        <v>169</v>
      </c>
      <c r="Q8" s="76"/>
      <c r="R8" s="76" t="s">
        <v>168</v>
      </c>
      <c r="S8" s="76"/>
      <c r="T8" s="78" t="s">
        <v>170</v>
      </c>
      <c r="U8" s="76"/>
      <c r="V8" s="78" t="s">
        <v>172</v>
      </c>
      <c r="W8" s="77"/>
      <c r="X8" s="76" t="s">
        <v>152</v>
      </c>
      <c r="Y8" s="77"/>
      <c r="Z8" s="79" t="s">
        <v>173</v>
      </c>
      <c r="AA8" s="77"/>
      <c r="AB8" s="76" t="s">
        <v>174</v>
      </c>
      <c r="AC8" s="76"/>
      <c r="AD8" s="76" t="s">
        <v>177</v>
      </c>
      <c r="AE8" s="68"/>
      <c r="AF8" s="68"/>
      <c r="AG8" s="68"/>
    </row>
    <row r="9" spans="1:33" ht="21.75" customHeight="1">
      <c r="A9" s="80"/>
      <c r="B9" s="92"/>
      <c r="C9" s="92"/>
      <c r="D9" s="81" t="s">
        <v>178</v>
      </c>
      <c r="E9" s="80"/>
      <c r="F9" s="81" t="s">
        <v>221</v>
      </c>
      <c r="G9" s="80"/>
      <c r="H9" s="81" t="s">
        <v>180</v>
      </c>
      <c r="I9" s="80"/>
      <c r="J9" s="82" t="s">
        <v>79</v>
      </c>
      <c r="K9" s="79"/>
      <c r="L9" s="81" t="s">
        <v>181</v>
      </c>
      <c r="M9" s="80"/>
      <c r="N9" s="81" t="s">
        <v>182</v>
      </c>
      <c r="O9" s="80"/>
      <c r="P9" s="81" t="s">
        <v>183</v>
      </c>
      <c r="Q9" s="76"/>
      <c r="R9" s="81" t="s">
        <v>299</v>
      </c>
      <c r="S9" s="76"/>
      <c r="T9" s="81" t="s">
        <v>184</v>
      </c>
      <c r="U9" s="80"/>
      <c r="V9" s="81" t="s">
        <v>186</v>
      </c>
      <c r="W9" s="77"/>
      <c r="X9" s="81" t="s">
        <v>187</v>
      </c>
      <c r="Y9" s="77"/>
      <c r="Z9" s="82" t="s">
        <v>188</v>
      </c>
      <c r="AA9" s="77"/>
      <c r="AB9" s="81" t="s">
        <v>69</v>
      </c>
      <c r="AC9" s="80"/>
      <c r="AD9" s="81" t="s">
        <v>191</v>
      </c>
      <c r="AE9" s="68"/>
      <c r="AF9" s="68"/>
      <c r="AG9" s="68"/>
    </row>
    <row r="10" spans="1:33" ht="21.75" customHeight="1">
      <c r="A10" s="80"/>
      <c r="B10" s="142"/>
      <c r="C10" s="142"/>
      <c r="D10" s="76"/>
      <c r="E10" s="80"/>
      <c r="F10" s="76"/>
      <c r="G10" s="80"/>
      <c r="H10" s="76"/>
      <c r="I10" s="80"/>
      <c r="J10" s="79"/>
      <c r="K10" s="79"/>
      <c r="L10" s="76"/>
      <c r="M10" s="80"/>
      <c r="N10" s="76"/>
      <c r="O10" s="80"/>
      <c r="P10" s="76"/>
      <c r="Q10" s="76"/>
      <c r="R10" s="76"/>
      <c r="S10" s="76"/>
      <c r="T10" s="76"/>
      <c r="U10" s="80"/>
      <c r="V10" s="76"/>
      <c r="W10" s="77"/>
      <c r="X10" s="76"/>
      <c r="Y10" s="77"/>
      <c r="Z10" s="77"/>
      <c r="AA10" s="77"/>
      <c r="AB10" s="76"/>
      <c r="AC10" s="80"/>
      <c r="AD10" s="76"/>
      <c r="AE10" s="68"/>
      <c r="AF10" s="68"/>
      <c r="AG10" s="68"/>
    </row>
    <row r="11" spans="1:33" ht="23.15" customHeight="1">
      <c r="A11" s="143" t="s">
        <v>192</v>
      </c>
      <c r="B11" s="144"/>
      <c r="C11" s="14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68"/>
      <c r="AF11" s="68"/>
      <c r="AG11" s="68"/>
    </row>
    <row r="12" spans="1:33" ht="23.15" customHeight="1">
      <c r="A12" s="138" t="s">
        <v>193</v>
      </c>
      <c r="B12" s="144"/>
      <c r="C12" s="144"/>
      <c r="D12" s="18">
        <v>8413569</v>
      </c>
      <c r="E12" s="84"/>
      <c r="F12" s="18">
        <v>55113998</v>
      </c>
      <c r="G12" s="84"/>
      <c r="H12" s="18">
        <v>490423</v>
      </c>
      <c r="I12" s="84"/>
      <c r="J12" s="18">
        <v>3470021</v>
      </c>
      <c r="K12" s="84"/>
      <c r="L12" s="18">
        <v>929166</v>
      </c>
      <c r="M12" s="84"/>
      <c r="N12" s="18">
        <v>3666565</v>
      </c>
      <c r="O12" s="84"/>
      <c r="P12" s="18">
        <v>45651693</v>
      </c>
      <c r="Q12" s="18"/>
      <c r="R12" s="18">
        <v>-3666565</v>
      </c>
      <c r="S12" s="18"/>
      <c r="T12" s="18">
        <v>26932000</v>
      </c>
      <c r="U12" s="84"/>
      <c r="V12" s="18">
        <v>-1497</v>
      </c>
      <c r="W12" s="84"/>
      <c r="X12" s="18">
        <v>418967</v>
      </c>
      <c r="Y12" s="84"/>
      <c r="Z12" s="18">
        <v>9618597</v>
      </c>
      <c r="AA12" s="84"/>
      <c r="AB12" s="18">
        <f>Z12+X12+V12</f>
        <v>10036067</v>
      </c>
      <c r="AC12" s="84"/>
      <c r="AD12" s="18">
        <f>SUM(D12:T12,AB12:AB12)</f>
        <v>151036937</v>
      </c>
      <c r="AE12" s="68"/>
      <c r="AF12" s="68"/>
      <c r="AG12" s="68"/>
    </row>
    <row r="13" spans="1:33" ht="23.15" customHeight="1">
      <c r="A13" s="138" t="s">
        <v>205</v>
      </c>
      <c r="B13" s="144"/>
      <c r="C13" s="14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15"/>
      <c r="X13" s="84"/>
      <c r="Y13" s="15"/>
      <c r="Z13" s="84"/>
      <c r="AA13" s="15"/>
      <c r="AB13" s="84"/>
      <c r="AC13" s="84"/>
      <c r="AD13" s="17"/>
      <c r="AE13" s="68"/>
      <c r="AF13" s="68"/>
      <c r="AG13" s="68"/>
    </row>
    <row r="14" spans="1:33" ht="23.15" customHeight="1">
      <c r="A14" s="113" t="s">
        <v>206</v>
      </c>
      <c r="B14" s="144"/>
      <c r="C14" s="144"/>
      <c r="D14" s="9">
        <v>0</v>
      </c>
      <c r="E14" s="85"/>
      <c r="F14" s="9">
        <v>0</v>
      </c>
      <c r="G14" s="85"/>
      <c r="H14" s="9">
        <v>0</v>
      </c>
      <c r="I14" s="85"/>
      <c r="J14" s="9">
        <v>0</v>
      </c>
      <c r="K14" s="12"/>
      <c r="L14" s="9">
        <v>0</v>
      </c>
      <c r="M14" s="12"/>
      <c r="N14" s="9">
        <v>0</v>
      </c>
      <c r="O14" s="12"/>
      <c r="P14" s="9">
        <v>7604377</v>
      </c>
      <c r="Q14" s="9"/>
      <c r="R14" s="9">
        <v>0</v>
      </c>
      <c r="S14" s="9"/>
      <c r="T14" s="9">
        <v>0</v>
      </c>
      <c r="U14" s="85"/>
      <c r="V14" s="9">
        <v>0</v>
      </c>
      <c r="W14" s="12"/>
      <c r="X14" s="9">
        <v>0</v>
      </c>
      <c r="Y14" s="12"/>
      <c r="Z14" s="9">
        <v>0</v>
      </c>
      <c r="AA14" s="12"/>
      <c r="AB14" s="9">
        <f>Z14+X14+V14</f>
        <v>0</v>
      </c>
      <c r="AC14" s="85"/>
      <c r="AD14" s="9">
        <f>SUM(D14:T14,AB14:AB14)</f>
        <v>7604377</v>
      </c>
      <c r="AE14" s="68"/>
      <c r="AF14" s="68"/>
      <c r="AG14" s="68"/>
    </row>
    <row r="15" spans="1:33" ht="23.15" customHeight="1">
      <c r="A15" s="113" t="s">
        <v>217</v>
      </c>
      <c r="B15" s="144"/>
      <c r="C15" s="144"/>
      <c r="D15" s="9"/>
      <c r="E15" s="85"/>
      <c r="F15" s="9"/>
      <c r="G15" s="85"/>
      <c r="H15" s="9"/>
      <c r="I15" s="85"/>
      <c r="J15" s="9"/>
      <c r="K15" s="12"/>
      <c r="L15" s="9"/>
      <c r="M15" s="12"/>
      <c r="N15" s="9"/>
      <c r="O15" s="12"/>
      <c r="P15" s="9"/>
      <c r="Q15" s="9"/>
      <c r="R15" s="9"/>
      <c r="S15" s="9"/>
      <c r="T15" s="9"/>
      <c r="U15" s="85"/>
      <c r="V15" s="9"/>
      <c r="W15" s="12"/>
      <c r="X15" s="9"/>
      <c r="Y15" s="12"/>
      <c r="Z15" s="9"/>
      <c r="AA15" s="12"/>
      <c r="AB15" s="9"/>
      <c r="AC15" s="85"/>
      <c r="AD15" s="9"/>
      <c r="AE15" s="68"/>
      <c r="AF15" s="68"/>
      <c r="AG15" s="68"/>
    </row>
    <row r="16" spans="1:33" ht="23.15" customHeight="1">
      <c r="A16" s="145" t="s">
        <v>222</v>
      </c>
      <c r="B16" s="144"/>
      <c r="C16" s="144"/>
      <c r="D16" s="13">
        <v>0</v>
      </c>
      <c r="E16" s="85"/>
      <c r="F16" s="13">
        <v>0</v>
      </c>
      <c r="G16" s="85"/>
      <c r="H16" s="13">
        <v>0</v>
      </c>
      <c r="I16" s="85"/>
      <c r="J16" s="13">
        <v>0</v>
      </c>
      <c r="K16" s="12"/>
      <c r="L16" s="13">
        <v>0</v>
      </c>
      <c r="M16" s="12"/>
      <c r="N16" s="13">
        <v>0</v>
      </c>
      <c r="O16" s="12"/>
      <c r="P16" s="13">
        <v>0</v>
      </c>
      <c r="Q16" s="32"/>
      <c r="R16" s="13">
        <v>0</v>
      </c>
      <c r="S16" s="32"/>
      <c r="T16" s="13">
        <v>0</v>
      </c>
      <c r="U16" s="32"/>
      <c r="V16" s="85">
        <v>-5786</v>
      </c>
      <c r="W16" s="32"/>
      <c r="X16" s="85">
        <v>-5600</v>
      </c>
      <c r="Y16" s="32"/>
      <c r="Z16" s="32">
        <v>0</v>
      </c>
      <c r="AA16" s="32"/>
      <c r="AB16" s="13">
        <f>Z16+X16+V16</f>
        <v>-11386</v>
      </c>
      <c r="AC16" s="39"/>
      <c r="AD16" s="13">
        <f>SUM(D16:T16,AB16:AB16)</f>
        <v>-11386</v>
      </c>
      <c r="AE16" s="68"/>
      <c r="AF16" s="68"/>
      <c r="AG16" s="68"/>
    </row>
    <row r="17" spans="1:33" ht="23.15" customHeight="1">
      <c r="A17" s="144" t="s">
        <v>209</v>
      </c>
      <c r="B17" s="80"/>
      <c r="C17" s="80"/>
      <c r="D17" s="18">
        <f>SUM(D14:D16)</f>
        <v>0</v>
      </c>
      <c r="E17" s="84"/>
      <c r="F17" s="18">
        <f>SUM(F14:F16)</f>
        <v>0</v>
      </c>
      <c r="G17" s="84"/>
      <c r="H17" s="18">
        <f>SUM(H14:H16)</f>
        <v>0</v>
      </c>
      <c r="I17" s="84"/>
      <c r="J17" s="18">
        <f>SUM(J14:J16)</f>
        <v>0</v>
      </c>
      <c r="K17" s="84"/>
      <c r="L17" s="18">
        <f>SUM(L14:L16)</f>
        <v>0</v>
      </c>
      <c r="M17" s="84"/>
      <c r="N17" s="18">
        <f>SUM(N14:N16)</f>
        <v>0</v>
      </c>
      <c r="O17" s="84"/>
      <c r="P17" s="18">
        <f>SUM(P14:P16)</f>
        <v>7604377</v>
      </c>
      <c r="Q17" s="18"/>
      <c r="R17" s="18">
        <f>SUM(R14:R16)</f>
        <v>0</v>
      </c>
      <c r="S17" s="18"/>
      <c r="T17" s="18">
        <f>SUM(T14:T16)</f>
        <v>0</v>
      </c>
      <c r="U17" s="84"/>
      <c r="V17" s="20">
        <f>SUM(V14:V16)</f>
        <v>-5786</v>
      </c>
      <c r="W17" s="84"/>
      <c r="X17" s="20">
        <f>SUM(X14:X16)</f>
        <v>-5600</v>
      </c>
      <c r="Y17" s="84"/>
      <c r="Z17" s="20">
        <f>SUM(Z14:Z16)</f>
        <v>0</v>
      </c>
      <c r="AA17" s="84"/>
      <c r="AB17" s="18">
        <f>SUM(AB14:AB16)</f>
        <v>-11386</v>
      </c>
      <c r="AC17" s="84"/>
      <c r="AD17" s="18">
        <f>SUM(D17:T17,AB17:AB17)</f>
        <v>7592991</v>
      </c>
      <c r="AE17" s="68"/>
      <c r="AF17" s="68"/>
      <c r="AG17" s="68"/>
    </row>
    <row r="18" spans="1:33" ht="23.15" customHeight="1">
      <c r="A18" s="80" t="s">
        <v>223</v>
      </c>
      <c r="B18" s="80"/>
      <c r="C18" s="80"/>
      <c r="D18" s="51"/>
      <c r="E18" s="84"/>
      <c r="F18" s="51"/>
      <c r="G18" s="84"/>
      <c r="H18" s="51"/>
      <c r="I18" s="84"/>
      <c r="J18" s="51"/>
      <c r="K18" s="84"/>
      <c r="L18" s="51"/>
      <c r="M18" s="84"/>
      <c r="N18" s="51"/>
      <c r="O18" s="84"/>
      <c r="P18" s="51"/>
      <c r="Q18" s="18"/>
      <c r="R18" s="51"/>
      <c r="S18" s="18"/>
      <c r="T18" s="51"/>
      <c r="U18" s="84"/>
      <c r="V18" s="51"/>
      <c r="W18" s="84"/>
      <c r="X18" s="51"/>
      <c r="Y18" s="84"/>
      <c r="Z18" s="51"/>
      <c r="AA18" s="84"/>
      <c r="AB18" s="51"/>
      <c r="AC18" s="84"/>
      <c r="AD18" s="51"/>
      <c r="AE18" s="68"/>
      <c r="AF18" s="68"/>
      <c r="AG18" s="68"/>
    </row>
    <row r="19" spans="1:33" ht="23.15" customHeight="1">
      <c r="A19" s="113" t="s">
        <v>211</v>
      </c>
      <c r="B19" s="80"/>
      <c r="C19" s="80"/>
      <c r="D19" s="9">
        <v>0</v>
      </c>
      <c r="E19" s="85"/>
      <c r="F19" s="9">
        <v>0</v>
      </c>
      <c r="G19" s="85"/>
      <c r="H19" s="9">
        <v>0</v>
      </c>
      <c r="I19" s="85"/>
      <c r="J19" s="9">
        <v>0</v>
      </c>
      <c r="K19" s="85"/>
      <c r="L19" s="9">
        <v>0</v>
      </c>
      <c r="M19" s="85"/>
      <c r="N19" s="9">
        <v>0</v>
      </c>
      <c r="O19" s="85"/>
      <c r="P19" s="9">
        <v>-270145</v>
      </c>
      <c r="Q19" s="9"/>
      <c r="R19" s="9">
        <v>0</v>
      </c>
      <c r="S19" s="18"/>
      <c r="T19" s="9">
        <v>0</v>
      </c>
      <c r="U19" s="85"/>
      <c r="V19" s="9">
        <v>0</v>
      </c>
      <c r="W19" s="84"/>
      <c r="X19" s="9">
        <v>0</v>
      </c>
      <c r="Y19" s="84"/>
      <c r="Z19" s="9">
        <v>0</v>
      </c>
      <c r="AA19" s="84"/>
      <c r="AB19" s="9">
        <f>Z19+X19+V19</f>
        <v>0</v>
      </c>
      <c r="AC19" s="84"/>
      <c r="AD19" s="9">
        <f>SUM(D19:T19,AB19:AB19)</f>
        <v>-270145</v>
      </c>
      <c r="AE19" s="68"/>
      <c r="AF19" s="68"/>
      <c r="AG19" s="68"/>
    </row>
    <row r="20" spans="1:33" ht="23.15" customHeight="1">
      <c r="A20" s="113" t="s">
        <v>212</v>
      </c>
      <c r="B20" s="146"/>
      <c r="C20" s="80"/>
      <c r="D20" s="13">
        <v>0</v>
      </c>
      <c r="E20" s="85"/>
      <c r="F20" s="13">
        <v>0</v>
      </c>
      <c r="G20" s="85"/>
      <c r="H20" s="13">
        <v>0</v>
      </c>
      <c r="I20" s="85"/>
      <c r="J20" s="13">
        <v>0</v>
      </c>
      <c r="K20" s="85"/>
      <c r="L20" s="13">
        <v>0</v>
      </c>
      <c r="M20" s="85"/>
      <c r="N20" s="13">
        <v>0</v>
      </c>
      <c r="O20" s="85"/>
      <c r="P20" s="13">
        <v>16494</v>
      </c>
      <c r="Q20" s="9"/>
      <c r="R20" s="13">
        <v>0</v>
      </c>
      <c r="S20" s="18"/>
      <c r="T20" s="13">
        <v>0</v>
      </c>
      <c r="U20" s="85"/>
      <c r="V20" s="13">
        <v>0</v>
      </c>
      <c r="W20" s="84"/>
      <c r="X20" s="13">
        <v>0</v>
      </c>
      <c r="Y20" s="84"/>
      <c r="Z20" s="13">
        <v>-16494</v>
      </c>
      <c r="AA20" s="84"/>
      <c r="AB20" s="13">
        <f>Z20+X20+V20</f>
        <v>-16494</v>
      </c>
      <c r="AC20" s="84"/>
      <c r="AD20" s="13">
        <f>SUM(D20:T20,AB20:AB20)</f>
        <v>0</v>
      </c>
      <c r="AE20" s="68"/>
      <c r="AF20" s="68"/>
      <c r="AG20" s="68"/>
    </row>
    <row r="21" spans="1:33" ht="23.15" customHeight="1" thickBot="1">
      <c r="A21" s="138" t="s">
        <v>213</v>
      </c>
      <c r="B21" s="80"/>
      <c r="C21" s="80"/>
      <c r="D21" s="21">
        <f>SUM(D12)+SUM(D17:D20)</f>
        <v>8413569</v>
      </c>
      <c r="E21" s="84"/>
      <c r="F21" s="21">
        <f>SUM(F12)+SUM(F17:F20)</f>
        <v>55113998</v>
      </c>
      <c r="G21" s="84"/>
      <c r="H21" s="21">
        <f>SUM(H12)+SUM(H17:H20)</f>
        <v>490423</v>
      </c>
      <c r="I21" s="84"/>
      <c r="J21" s="21">
        <f>SUM(J12)+SUM(J17:J20)</f>
        <v>3470021</v>
      </c>
      <c r="K21" s="84"/>
      <c r="L21" s="21">
        <f>SUM(L12)+SUM(L17:L20)</f>
        <v>929166</v>
      </c>
      <c r="M21" s="84"/>
      <c r="N21" s="21">
        <f>SUM(N12)+SUM(N17:N20)</f>
        <v>3666565</v>
      </c>
      <c r="O21" s="84"/>
      <c r="P21" s="21">
        <f>SUM(P12)+SUM(P17:P20)</f>
        <v>53002419</v>
      </c>
      <c r="Q21" s="25"/>
      <c r="R21" s="21">
        <f>SUM(R12)+SUM(R17:R20)</f>
        <v>-3666565</v>
      </c>
      <c r="S21" s="25"/>
      <c r="T21" s="21">
        <f>SUM(T12)+SUM(T17:T20)</f>
        <v>26932000</v>
      </c>
      <c r="U21" s="84"/>
      <c r="V21" s="21">
        <f>SUM(V12)+SUM(V17:V20)</f>
        <v>-7283</v>
      </c>
      <c r="W21" s="84"/>
      <c r="X21" s="21">
        <f>SUM(X12)+SUM(X17:X20)</f>
        <v>413367</v>
      </c>
      <c r="Y21" s="84"/>
      <c r="Z21" s="21">
        <f>SUM(Z12)+SUM(Z17:Z20)</f>
        <v>9602103</v>
      </c>
      <c r="AA21" s="84"/>
      <c r="AB21" s="21">
        <f>SUM(AB12)+SUM(AB17:AB20)</f>
        <v>10008187</v>
      </c>
      <c r="AC21" s="84"/>
      <c r="AD21" s="21">
        <f>SUM(D21:T21,AB21:AB21)</f>
        <v>158359783</v>
      </c>
      <c r="AE21" s="68"/>
      <c r="AF21" s="68"/>
      <c r="AG21" s="68"/>
    </row>
    <row r="22" spans="1:33" ht="23.15" customHeight="1" thickTop="1">
      <c r="AE22" s="68"/>
      <c r="AF22" s="68"/>
      <c r="AG22" s="68"/>
    </row>
    <row r="23" spans="1:33" ht="23.15" customHeight="1">
      <c r="A23" s="143" t="s">
        <v>214</v>
      </c>
      <c r="B23" s="144"/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68"/>
      <c r="AF23" s="68"/>
      <c r="AG23" s="68"/>
    </row>
    <row r="24" spans="1:33" ht="23.15" customHeight="1">
      <c r="A24" s="138" t="s">
        <v>215</v>
      </c>
      <c r="B24" s="144"/>
      <c r="C24" s="144"/>
      <c r="D24" s="18">
        <v>8413569</v>
      </c>
      <c r="E24" s="84"/>
      <c r="F24" s="18">
        <v>55113998</v>
      </c>
      <c r="G24" s="84"/>
      <c r="H24" s="18">
        <v>490423</v>
      </c>
      <c r="I24" s="84"/>
      <c r="J24" s="18">
        <v>3470021</v>
      </c>
      <c r="K24" s="84"/>
      <c r="L24" s="18">
        <v>929166</v>
      </c>
      <c r="M24" s="84"/>
      <c r="N24" s="18">
        <v>3666565</v>
      </c>
      <c r="O24" s="84"/>
      <c r="P24" s="18">
        <v>50556240</v>
      </c>
      <c r="Q24" s="18"/>
      <c r="R24" s="18">
        <v>-3666565</v>
      </c>
      <c r="S24" s="18"/>
      <c r="T24" s="18">
        <v>26932000</v>
      </c>
      <c r="U24" s="84"/>
      <c r="V24" s="18">
        <v>-4367</v>
      </c>
      <c r="W24" s="84"/>
      <c r="X24" s="18">
        <v>361367</v>
      </c>
      <c r="Y24" s="84"/>
      <c r="Z24" s="18">
        <v>9665957</v>
      </c>
      <c r="AA24" s="84"/>
      <c r="AB24" s="18">
        <f>Z24+X24+V24</f>
        <v>10022957</v>
      </c>
      <c r="AC24" s="84"/>
      <c r="AD24" s="18">
        <f>SUM(D24:T24,AB24:AB24)</f>
        <v>155928374</v>
      </c>
      <c r="AE24" s="68"/>
      <c r="AF24" s="68"/>
      <c r="AG24" s="68"/>
    </row>
    <row r="25" spans="1:33" ht="23.15" customHeight="1">
      <c r="A25" s="138" t="s">
        <v>205</v>
      </c>
      <c r="B25" s="144"/>
      <c r="C25" s="14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5"/>
      <c r="X25" s="84"/>
      <c r="Y25" s="15"/>
      <c r="Z25" s="84"/>
      <c r="AA25" s="15"/>
      <c r="AB25" s="84"/>
      <c r="AC25" s="84"/>
      <c r="AD25" s="17"/>
      <c r="AE25" s="68"/>
      <c r="AF25" s="68"/>
      <c r="AG25" s="68"/>
    </row>
    <row r="26" spans="1:33" ht="23.15" customHeight="1">
      <c r="A26" s="113" t="s">
        <v>224</v>
      </c>
      <c r="B26" s="144"/>
      <c r="C26" s="144"/>
      <c r="D26" s="9">
        <v>0</v>
      </c>
      <c r="E26" s="85"/>
      <c r="F26" s="9">
        <v>0</v>
      </c>
      <c r="G26" s="85"/>
      <c r="H26" s="9">
        <v>0</v>
      </c>
      <c r="I26" s="85"/>
      <c r="J26" s="9">
        <v>0</v>
      </c>
      <c r="K26" s="12"/>
      <c r="L26" s="9">
        <v>0</v>
      </c>
      <c r="M26" s="12"/>
      <c r="N26" s="9">
        <v>0</v>
      </c>
      <c r="O26" s="12"/>
      <c r="P26" s="9">
        <v>-1637861</v>
      </c>
      <c r="Q26" s="9"/>
      <c r="R26" s="9">
        <v>0</v>
      </c>
      <c r="S26" s="9"/>
      <c r="T26" s="9">
        <v>0</v>
      </c>
      <c r="U26" s="85"/>
      <c r="V26" s="9">
        <v>0</v>
      </c>
      <c r="W26" s="12"/>
      <c r="X26" s="9">
        <v>0</v>
      </c>
      <c r="Y26" s="12"/>
      <c r="Z26" s="9">
        <v>0</v>
      </c>
      <c r="AA26" s="12"/>
      <c r="AB26" s="9">
        <f>Z26+X26+V26</f>
        <v>0</v>
      </c>
      <c r="AC26" s="85"/>
      <c r="AD26" s="9">
        <f>SUM(D26:T26,AB26:AB26)</f>
        <v>-1637861</v>
      </c>
      <c r="AE26" s="86"/>
      <c r="AF26" s="68"/>
      <c r="AG26" s="68"/>
    </row>
    <row r="27" spans="1:33" ht="23.15" customHeight="1">
      <c r="A27" s="113" t="s">
        <v>217</v>
      </c>
      <c r="B27" s="138"/>
      <c r="C27" s="32"/>
      <c r="D27" s="85"/>
      <c r="E27" s="32"/>
      <c r="F27" s="55"/>
      <c r="G27" s="32"/>
      <c r="H27" s="85"/>
      <c r="I27" s="32"/>
      <c r="J27" s="55"/>
      <c r="K27" s="32"/>
      <c r="L27" s="85"/>
      <c r="M27" s="32"/>
      <c r="N27" s="85"/>
      <c r="O27" s="32"/>
      <c r="P27" s="32"/>
      <c r="Q27" s="32"/>
      <c r="R27" s="85"/>
      <c r="S27" s="32"/>
      <c r="T27" s="85"/>
      <c r="U27" s="32"/>
      <c r="V27" s="85"/>
      <c r="W27" s="32"/>
      <c r="X27" s="85"/>
      <c r="Y27" s="32"/>
      <c r="Z27" s="32"/>
      <c r="AA27" s="32"/>
      <c r="AB27" s="85"/>
      <c r="AC27" s="39"/>
      <c r="AD27" s="34"/>
      <c r="AE27" s="68"/>
      <c r="AF27" s="68"/>
      <c r="AG27" s="68"/>
    </row>
    <row r="28" spans="1:33" ht="23.15" customHeight="1">
      <c r="A28" s="147" t="s">
        <v>225</v>
      </c>
      <c r="B28" s="138"/>
      <c r="C28" s="32"/>
      <c r="D28" s="9">
        <v>0</v>
      </c>
      <c r="E28" s="85"/>
      <c r="F28" s="9">
        <v>0</v>
      </c>
      <c r="G28" s="85"/>
      <c r="H28" s="9">
        <v>0</v>
      </c>
      <c r="I28" s="85"/>
      <c r="J28" s="9">
        <v>0</v>
      </c>
      <c r="K28" s="12"/>
      <c r="L28" s="9">
        <v>0</v>
      </c>
      <c r="M28" s="12"/>
      <c r="N28" s="9">
        <v>0</v>
      </c>
      <c r="O28" s="32"/>
      <c r="P28" s="32">
        <v>-41356</v>
      </c>
      <c r="Q28" s="32"/>
      <c r="R28" s="9">
        <v>0</v>
      </c>
      <c r="S28" s="9"/>
      <c r="T28" s="9">
        <v>0</v>
      </c>
      <c r="U28" s="85"/>
      <c r="V28" s="9">
        <v>0</v>
      </c>
      <c r="W28" s="12"/>
      <c r="X28" s="9">
        <v>0</v>
      </c>
      <c r="Y28" s="12"/>
      <c r="Z28" s="9">
        <v>0</v>
      </c>
      <c r="AA28" s="12"/>
      <c r="AB28" s="9">
        <f>Z28+X28+V28</f>
        <v>0</v>
      </c>
      <c r="AC28" s="85"/>
      <c r="AD28" s="9">
        <f>SUM(D28:T28,AB28:AB28)</f>
        <v>-41356</v>
      </c>
      <c r="AE28" s="68"/>
      <c r="AF28" s="68"/>
      <c r="AG28" s="68"/>
    </row>
    <row r="29" spans="1:33" ht="23.15" customHeight="1">
      <c r="A29" s="145" t="s">
        <v>222</v>
      </c>
      <c r="B29" s="138"/>
      <c r="C29" s="32"/>
      <c r="D29" s="13">
        <v>0</v>
      </c>
      <c r="E29" s="85"/>
      <c r="F29" s="13">
        <v>0</v>
      </c>
      <c r="G29" s="85"/>
      <c r="H29" s="13">
        <v>0</v>
      </c>
      <c r="I29" s="85"/>
      <c r="J29" s="13">
        <v>0</v>
      </c>
      <c r="K29" s="12"/>
      <c r="L29" s="13">
        <v>0</v>
      </c>
      <c r="M29" s="12"/>
      <c r="N29" s="13">
        <v>0</v>
      </c>
      <c r="O29" s="12"/>
      <c r="P29" s="13">
        <v>0</v>
      </c>
      <c r="Q29" s="32"/>
      <c r="R29" s="13">
        <v>0</v>
      </c>
      <c r="S29" s="32"/>
      <c r="T29" s="13">
        <v>0</v>
      </c>
      <c r="U29" s="32"/>
      <c r="V29" s="32">
        <v>61262</v>
      </c>
      <c r="W29" s="32"/>
      <c r="X29" s="32">
        <v>-60800</v>
      </c>
      <c r="Y29" s="32"/>
      <c r="Z29" s="32">
        <v>0</v>
      </c>
      <c r="AA29" s="32"/>
      <c r="AB29" s="13">
        <f>Z29+X29+V29</f>
        <v>462</v>
      </c>
      <c r="AC29" s="39"/>
      <c r="AD29" s="13">
        <f>SUM(D29:T29,AB29:AB29)</f>
        <v>462</v>
      </c>
      <c r="AE29" s="68"/>
      <c r="AF29" s="68"/>
      <c r="AG29" s="68"/>
    </row>
    <row r="30" spans="1:33" ht="23.15" customHeight="1">
      <c r="A30" s="144" t="s">
        <v>209</v>
      </c>
      <c r="B30" s="80"/>
      <c r="C30" s="80"/>
      <c r="D30" s="20">
        <f>SUM(D26:D29)</f>
        <v>0</v>
      </c>
      <c r="E30" s="84"/>
      <c r="F30" s="20">
        <f>SUM(F26:F29)</f>
        <v>0</v>
      </c>
      <c r="G30" s="84"/>
      <c r="H30" s="20">
        <f>SUM(H26:H29)</f>
        <v>0</v>
      </c>
      <c r="I30" s="84"/>
      <c r="J30" s="20">
        <f>SUM(J26:J29)</f>
        <v>0</v>
      </c>
      <c r="K30" s="84"/>
      <c r="L30" s="20">
        <f>SUM(L26:L29)</f>
        <v>0</v>
      </c>
      <c r="M30" s="84"/>
      <c r="N30" s="20">
        <f>SUM(N26:N29)</f>
        <v>0</v>
      </c>
      <c r="O30" s="84"/>
      <c r="P30" s="20">
        <f>SUM(P26:P29)</f>
        <v>-1679217</v>
      </c>
      <c r="Q30" s="18"/>
      <c r="R30" s="20">
        <f>SUM(R26:R29)</f>
        <v>0</v>
      </c>
      <c r="S30" s="18"/>
      <c r="T30" s="20">
        <f>SUM(T26:T29)</f>
        <v>0</v>
      </c>
      <c r="U30" s="84"/>
      <c r="V30" s="20">
        <f>SUM(V26:V29)</f>
        <v>61262</v>
      </c>
      <c r="W30" s="84"/>
      <c r="X30" s="20">
        <f>SUM(X26:X29)</f>
        <v>-60800</v>
      </c>
      <c r="Y30" s="84"/>
      <c r="Z30" s="20">
        <f>SUM(Z26:Z29)</f>
        <v>0</v>
      </c>
      <c r="AA30" s="84"/>
      <c r="AB30" s="20">
        <f>SUM(AB26:AB29)</f>
        <v>462</v>
      </c>
      <c r="AC30" s="84"/>
      <c r="AD30" s="20">
        <f>SUM(D30:T30,AB30:AB30)</f>
        <v>-1678755</v>
      </c>
      <c r="AE30" s="86"/>
      <c r="AF30" s="68"/>
      <c r="AG30" s="68"/>
    </row>
    <row r="31" spans="1:33" ht="23.15" customHeight="1">
      <c r="A31" s="80" t="s">
        <v>223</v>
      </c>
      <c r="B31" s="80"/>
      <c r="C31" s="80"/>
      <c r="D31" s="51"/>
      <c r="E31" s="84"/>
      <c r="F31" s="51"/>
      <c r="G31" s="84"/>
      <c r="H31" s="51"/>
      <c r="I31" s="84"/>
      <c r="J31" s="51"/>
      <c r="K31" s="84"/>
      <c r="L31" s="51"/>
      <c r="M31" s="84"/>
      <c r="N31" s="51"/>
      <c r="O31" s="84"/>
      <c r="P31" s="51"/>
      <c r="Q31" s="18"/>
      <c r="R31" s="51"/>
      <c r="S31" s="18"/>
      <c r="T31" s="51"/>
      <c r="U31" s="84"/>
      <c r="V31" s="51"/>
      <c r="W31" s="84"/>
      <c r="X31" s="51"/>
      <c r="Y31" s="84"/>
      <c r="Z31" s="51"/>
      <c r="AA31" s="84"/>
      <c r="AB31" s="51"/>
      <c r="AC31" s="84"/>
      <c r="AD31" s="51"/>
      <c r="AE31" s="68"/>
      <c r="AF31" s="68"/>
      <c r="AG31" s="68"/>
    </row>
    <row r="32" spans="1:33" ht="23.15" customHeight="1">
      <c r="A32" s="113" t="s">
        <v>211</v>
      </c>
      <c r="B32" s="146"/>
      <c r="C32" s="80"/>
      <c r="D32" s="9">
        <v>0</v>
      </c>
      <c r="E32" s="85"/>
      <c r="F32" s="9">
        <v>0</v>
      </c>
      <c r="G32" s="85"/>
      <c r="H32" s="9">
        <v>0</v>
      </c>
      <c r="I32" s="85"/>
      <c r="J32" s="9">
        <v>0</v>
      </c>
      <c r="K32" s="85"/>
      <c r="L32" s="9">
        <v>0</v>
      </c>
      <c r="M32" s="85"/>
      <c r="N32" s="9">
        <v>0</v>
      </c>
      <c r="O32" s="85"/>
      <c r="P32" s="9">
        <v>-336446</v>
      </c>
      <c r="Q32" s="9"/>
      <c r="R32" s="9">
        <v>0</v>
      </c>
      <c r="S32" s="18"/>
      <c r="T32" s="9">
        <v>0</v>
      </c>
      <c r="U32" s="85"/>
      <c r="V32" s="9">
        <v>0</v>
      </c>
      <c r="W32" s="84"/>
      <c r="X32" s="9">
        <v>0</v>
      </c>
      <c r="Y32" s="84"/>
      <c r="Z32" s="9">
        <v>0</v>
      </c>
      <c r="AA32" s="84"/>
      <c r="AB32" s="9">
        <f>Z32+X32+V32</f>
        <v>0</v>
      </c>
      <c r="AC32" s="84"/>
      <c r="AD32" s="9">
        <f>SUM(D32:T32,AB32:AB32)</f>
        <v>-336446</v>
      </c>
      <c r="AE32" s="68"/>
      <c r="AF32" s="68"/>
      <c r="AG32" s="68"/>
    </row>
    <row r="33" spans="1:33" ht="23.15" customHeight="1">
      <c r="A33" s="113" t="s">
        <v>212</v>
      </c>
      <c r="B33" s="146"/>
      <c r="C33" s="80"/>
      <c r="D33" s="13">
        <v>0</v>
      </c>
      <c r="E33" s="85"/>
      <c r="F33" s="13">
        <v>0</v>
      </c>
      <c r="G33" s="85"/>
      <c r="H33" s="13">
        <v>0</v>
      </c>
      <c r="I33" s="85"/>
      <c r="J33" s="13">
        <v>0</v>
      </c>
      <c r="K33" s="85"/>
      <c r="L33" s="13">
        <v>0</v>
      </c>
      <c r="M33" s="85"/>
      <c r="N33" s="13">
        <v>0</v>
      </c>
      <c r="O33" s="85"/>
      <c r="P33" s="13">
        <v>16516</v>
      </c>
      <c r="Q33" s="9"/>
      <c r="R33" s="13">
        <v>0</v>
      </c>
      <c r="S33" s="18"/>
      <c r="T33" s="13">
        <v>0</v>
      </c>
      <c r="U33" s="85"/>
      <c r="V33" s="13">
        <v>0</v>
      </c>
      <c r="W33" s="84"/>
      <c r="X33" s="13">
        <v>0</v>
      </c>
      <c r="Y33" s="84"/>
      <c r="Z33" s="13">
        <v>-16516</v>
      </c>
      <c r="AA33" s="84"/>
      <c r="AB33" s="13">
        <f>Z33+X33+V33</f>
        <v>-16516</v>
      </c>
      <c r="AC33" s="84"/>
      <c r="AD33" s="13">
        <f>SUM(D33:T33,AB33:AB33)</f>
        <v>0</v>
      </c>
      <c r="AE33" s="68"/>
      <c r="AF33" s="68"/>
      <c r="AG33" s="68"/>
    </row>
    <row r="34" spans="1:33" ht="23.15" customHeight="1" thickBot="1">
      <c r="A34" s="138" t="s">
        <v>218</v>
      </c>
      <c r="B34" s="80"/>
      <c r="C34" s="80"/>
      <c r="D34" s="21">
        <f>D24+D30+D32+D33</f>
        <v>8413569</v>
      </c>
      <c r="E34" s="84"/>
      <c r="F34" s="21">
        <f>F24+F30+F32+F33</f>
        <v>55113998</v>
      </c>
      <c r="G34" s="84"/>
      <c r="H34" s="21">
        <f>H24+H30+H32+H33</f>
        <v>490423</v>
      </c>
      <c r="I34" s="84"/>
      <c r="J34" s="21">
        <f>J24+J30+J32+J33</f>
        <v>3470021</v>
      </c>
      <c r="K34" s="84"/>
      <c r="L34" s="21">
        <f>L24+L30+L32+L33</f>
        <v>929166</v>
      </c>
      <c r="M34" s="84"/>
      <c r="N34" s="21">
        <f>N24+N30+N32+N33</f>
        <v>3666565</v>
      </c>
      <c r="O34" s="84"/>
      <c r="P34" s="21">
        <f>P24+P30+P32+P33</f>
        <v>48557093</v>
      </c>
      <c r="Q34" s="25"/>
      <c r="R34" s="21">
        <f>R24+R30+R32+R33</f>
        <v>-3666565</v>
      </c>
      <c r="S34" s="25"/>
      <c r="T34" s="21">
        <f>T24+T30+T32+T33</f>
        <v>26932000</v>
      </c>
      <c r="U34" s="84"/>
      <c r="V34" s="21">
        <f>V24+V30+V32+V33</f>
        <v>56895</v>
      </c>
      <c r="W34" s="84"/>
      <c r="X34" s="21">
        <f>X24+X30+X32+X33</f>
        <v>300567</v>
      </c>
      <c r="Y34" s="84"/>
      <c r="Z34" s="21">
        <f>Z24+Z30+Z32+Z33</f>
        <v>9649441</v>
      </c>
      <c r="AA34" s="84"/>
      <c r="AB34" s="21">
        <f>AB24+AB30+AB32+AB33</f>
        <v>10006903</v>
      </c>
      <c r="AC34" s="84"/>
      <c r="AD34" s="21">
        <f>AD24+AD30+AD32+AD33</f>
        <v>153913173</v>
      </c>
      <c r="AE34" s="68"/>
      <c r="AF34" s="68"/>
      <c r="AG34" s="68"/>
    </row>
    <row r="35" spans="1:33" ht="23.15" customHeight="1" thickTop="1">
      <c r="AE35" s="68"/>
      <c r="AF35" s="68"/>
      <c r="AG35" s="68"/>
    </row>
    <row r="36" spans="1:33" ht="23.15" customHeight="1">
      <c r="D36" s="87"/>
      <c r="E36" s="68"/>
      <c r="F36" s="87"/>
      <c r="G36" s="68"/>
      <c r="H36" s="87"/>
      <c r="I36" s="68"/>
      <c r="J36" s="87"/>
      <c r="K36" s="68"/>
      <c r="L36" s="87"/>
      <c r="M36" s="68"/>
      <c r="N36" s="87"/>
      <c r="O36" s="68"/>
      <c r="P36" s="87"/>
      <c r="Q36" s="68"/>
      <c r="R36" s="87"/>
      <c r="S36" s="68"/>
      <c r="T36" s="87"/>
      <c r="U36" s="68"/>
      <c r="V36" s="68"/>
      <c r="W36" s="68"/>
      <c r="X36" s="68"/>
      <c r="Y36" s="68"/>
      <c r="Z36" s="87"/>
      <c r="AA36" s="68"/>
      <c r="AB36" s="87"/>
      <c r="AC36" s="68"/>
      <c r="AD36" s="87"/>
      <c r="AE36" s="68"/>
      <c r="AF36" s="68"/>
      <c r="AG36" s="68"/>
    </row>
    <row r="37" spans="1:33" ht="23.15" customHeight="1"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</sheetData>
  <mergeCells count="3">
    <mergeCell ref="D4:AD4"/>
    <mergeCell ref="V5:AB5"/>
    <mergeCell ref="L5:P5"/>
  </mergeCells>
  <pageMargins left="0.8" right="0.7" top="0.48" bottom="0.5" header="0.5" footer="0.5"/>
  <pageSetup paperSize="9" scale="49" firstPageNumber="13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EpmWorksheetKeyString_GUID" r:id="rId2"/>
    <customPr name="OrphanNamesChecke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19"/>
  <sheetViews>
    <sheetView showGridLines="0" zoomScaleNormal="100" zoomScaleSheetLayoutView="85" workbookViewId="0"/>
  </sheetViews>
  <sheetFormatPr defaultColWidth="9.09765625" defaultRowHeight="23.25" customHeight="1"/>
  <cols>
    <col min="1" max="1" width="3.3984375" customWidth="1"/>
    <col min="2" max="2" width="4.09765625" customWidth="1"/>
    <col min="3" max="3" width="44.59765625" customWidth="1"/>
    <col min="4" max="4" width="8.3984375" style="105" customWidth="1"/>
    <col min="5" max="5" width="1" customWidth="1"/>
    <col min="6" max="6" width="13" customWidth="1"/>
    <col min="7" max="7" width="1" customWidth="1"/>
    <col min="8" max="8" width="13" customWidth="1"/>
    <col min="9" max="9" width="1" customWidth="1"/>
    <col min="10" max="10" width="13" customWidth="1"/>
    <col min="11" max="11" width="1" customWidth="1"/>
    <col min="12" max="12" width="13" customWidth="1"/>
    <col min="13" max="13" width="11" bestFit="1" customWidth="1"/>
  </cols>
  <sheetData>
    <row r="1" spans="1:14" s="64" customFormat="1" ht="22.4" customHeight="1">
      <c r="A1" s="125" t="s">
        <v>0</v>
      </c>
      <c r="C1" s="125"/>
      <c r="D1" s="126"/>
      <c r="E1" s="125"/>
    </row>
    <row r="2" spans="1:14" s="64" customFormat="1" ht="22.4" customHeight="1">
      <c r="A2" s="125" t="s">
        <v>226</v>
      </c>
      <c r="C2" s="125"/>
      <c r="D2" s="126"/>
      <c r="E2" s="125"/>
    </row>
    <row r="3" spans="1:14" ht="22">
      <c r="A3" s="73"/>
      <c r="B3" s="73"/>
      <c r="C3" s="127"/>
      <c r="D3" s="83"/>
      <c r="E3" s="83"/>
      <c r="L3" s="72" t="s">
        <v>2</v>
      </c>
    </row>
    <row r="4" spans="1:14" ht="22">
      <c r="D4"/>
      <c r="F4" s="159" t="s">
        <v>3</v>
      </c>
      <c r="G4" s="159"/>
      <c r="H4" s="159"/>
      <c r="I4" s="73"/>
      <c r="J4" s="159" t="s">
        <v>4</v>
      </c>
      <c r="K4" s="159"/>
      <c r="L4" s="159"/>
    </row>
    <row r="5" spans="1:14" ht="45.75" customHeight="1">
      <c r="A5" s="74"/>
      <c r="B5" s="74"/>
      <c r="C5" s="74"/>
      <c r="D5"/>
      <c r="F5" s="166" t="s">
        <v>227</v>
      </c>
      <c r="G5" s="166"/>
      <c r="H5" s="166"/>
      <c r="I5" s="73"/>
      <c r="J5" s="166" t="s">
        <v>227</v>
      </c>
      <c r="K5" s="166"/>
      <c r="L5" s="166"/>
    </row>
    <row r="6" spans="1:14" ht="21.65" customHeight="1">
      <c r="D6" s="105" t="s">
        <v>7</v>
      </c>
      <c r="F6" s="109">
        <v>2568</v>
      </c>
      <c r="G6" s="128"/>
      <c r="H6" s="109">
        <v>2567</v>
      </c>
      <c r="I6" s="74"/>
      <c r="J6" s="109">
        <v>2568</v>
      </c>
      <c r="K6" s="128"/>
      <c r="L6" s="109">
        <v>2567</v>
      </c>
    </row>
    <row r="7" spans="1:14" ht="13.5" customHeight="1">
      <c r="B7" s="74"/>
      <c r="C7" s="74"/>
      <c r="F7" s="74"/>
      <c r="G7" s="128"/>
      <c r="H7" s="74"/>
      <c r="I7" s="74"/>
      <c r="J7" s="74"/>
      <c r="K7" s="128"/>
      <c r="L7" s="74"/>
    </row>
    <row r="8" spans="1:14" ht="23.15" customHeight="1">
      <c r="A8" s="129" t="s">
        <v>228</v>
      </c>
      <c r="B8" s="129"/>
      <c r="D8" s="117"/>
      <c r="E8" s="129"/>
      <c r="F8" s="65"/>
      <c r="G8" s="65"/>
      <c r="H8" s="65"/>
      <c r="I8" s="65"/>
      <c r="J8" s="65"/>
      <c r="K8" s="65"/>
      <c r="L8" s="65"/>
    </row>
    <row r="9" spans="1:14" ht="23.15" customHeight="1">
      <c r="A9" t="s">
        <v>119</v>
      </c>
      <c r="F9" s="65">
        <v>9630027</v>
      </c>
      <c r="G9" s="65"/>
      <c r="H9" s="65">
        <v>1550774</v>
      </c>
      <c r="I9" s="65"/>
      <c r="J9" s="65">
        <v>-1637861</v>
      </c>
      <c r="K9" s="65"/>
      <c r="L9" s="65">
        <v>7604377</v>
      </c>
    </row>
    <row r="10" spans="1:14" ht="23.25" customHeight="1">
      <c r="A10" s="130" t="s">
        <v>229</v>
      </c>
      <c r="B10" s="130"/>
      <c r="E10" s="130"/>
      <c r="F10" s="65"/>
      <c r="G10" s="65"/>
      <c r="H10" s="65"/>
      <c r="I10" s="65"/>
      <c r="J10" s="65"/>
      <c r="K10" s="65"/>
      <c r="L10" s="65"/>
    </row>
    <row r="11" spans="1:14" ht="23.25" customHeight="1">
      <c r="A11" t="s">
        <v>230</v>
      </c>
      <c r="F11" s="65">
        <v>3255089</v>
      </c>
      <c r="G11" s="65"/>
      <c r="H11" s="65">
        <v>550479</v>
      </c>
      <c r="I11" s="65"/>
      <c r="J11" s="65">
        <v>158582</v>
      </c>
      <c r="K11" s="65"/>
      <c r="L11" s="65">
        <v>78112</v>
      </c>
    </row>
    <row r="12" spans="1:14" ht="23.25" customHeight="1">
      <c r="A12" t="s">
        <v>231</v>
      </c>
      <c r="F12" s="65">
        <v>6091958</v>
      </c>
      <c r="G12" s="65"/>
      <c r="H12" s="65">
        <v>6181731</v>
      </c>
      <c r="I12" s="65"/>
      <c r="J12" s="65">
        <v>1527279</v>
      </c>
      <c r="K12" s="65"/>
      <c r="L12" s="65">
        <v>1472865</v>
      </c>
    </row>
    <row r="13" spans="1:14" ht="23.25" customHeight="1">
      <c r="A13" t="s">
        <v>232</v>
      </c>
      <c r="F13" s="65">
        <v>5826683</v>
      </c>
      <c r="G13" s="65"/>
      <c r="H13" s="65">
        <v>5923414</v>
      </c>
      <c r="I13" s="65"/>
      <c r="J13" s="65">
        <v>239234</v>
      </c>
      <c r="K13" s="65"/>
      <c r="L13" s="65">
        <v>264449</v>
      </c>
    </row>
    <row r="14" spans="1:14" ht="23.25" customHeight="1">
      <c r="A14" t="s">
        <v>233</v>
      </c>
      <c r="F14" s="65">
        <v>379316</v>
      </c>
      <c r="G14" s="65"/>
      <c r="H14" s="65">
        <v>322151</v>
      </c>
      <c r="I14" s="65"/>
      <c r="J14" s="65">
        <v>2534</v>
      </c>
      <c r="K14" s="65"/>
      <c r="L14" s="65">
        <v>2176</v>
      </c>
    </row>
    <row r="15" spans="1:14" ht="23.25" customHeight="1">
      <c r="A15" t="s">
        <v>234</v>
      </c>
      <c r="F15" s="65">
        <v>1974650</v>
      </c>
      <c r="G15" s="65"/>
      <c r="H15" s="65">
        <v>1999834</v>
      </c>
      <c r="I15" s="65"/>
      <c r="J15" s="65">
        <v>22906</v>
      </c>
      <c r="K15" s="65"/>
      <c r="L15" s="65">
        <v>25880</v>
      </c>
      <c r="N15" s="65"/>
    </row>
    <row r="16" spans="1:14" ht="23.25" customHeight="1">
      <c r="A16" t="s">
        <v>235</v>
      </c>
      <c r="G16" s="65"/>
      <c r="I16" s="65"/>
      <c r="J16" s="65"/>
      <c r="K16" s="65"/>
      <c r="L16" s="65"/>
    </row>
    <row r="17" spans="1:13" ht="23.25" customHeight="1">
      <c r="A17" t="s">
        <v>236</v>
      </c>
      <c r="F17" s="65">
        <v>68318</v>
      </c>
      <c r="G17" s="65"/>
      <c r="H17" s="65">
        <v>46112</v>
      </c>
      <c r="J17" s="65">
        <v>1010</v>
      </c>
      <c r="L17" s="65">
        <v>-598</v>
      </c>
    </row>
    <row r="18" spans="1:13" ht="23.25" customHeight="1">
      <c r="A18" t="s">
        <v>109</v>
      </c>
      <c r="D18" s="105">
        <v>5</v>
      </c>
      <c r="F18" s="6">
        <v>222380</v>
      </c>
      <c r="G18" s="4"/>
      <c r="H18" s="6">
        <v>-117243</v>
      </c>
      <c r="I18" s="4"/>
      <c r="J18" s="6">
        <v>221957</v>
      </c>
      <c r="K18" s="4"/>
      <c r="L18" s="6">
        <v>-29781</v>
      </c>
    </row>
    <row r="19" spans="1:13" ht="23.25" customHeight="1">
      <c r="A19" t="s">
        <v>63</v>
      </c>
      <c r="F19" s="65">
        <v>199265</v>
      </c>
      <c r="G19" s="4"/>
      <c r="H19" s="65">
        <v>194111</v>
      </c>
      <c r="I19" s="4"/>
      <c r="J19" s="5">
        <v>38172</v>
      </c>
      <c r="K19" s="4"/>
      <c r="L19" s="5">
        <v>47251</v>
      </c>
    </row>
    <row r="20" spans="1:13" ht="22.4" customHeight="1">
      <c r="A20" t="s">
        <v>237</v>
      </c>
      <c r="F20" s="65">
        <v>43583</v>
      </c>
      <c r="G20" s="65"/>
      <c r="H20" s="65">
        <v>-170802</v>
      </c>
      <c r="I20" s="65"/>
      <c r="J20" s="65">
        <v>34334</v>
      </c>
      <c r="K20" s="65"/>
      <c r="L20" s="65">
        <v>-1089528</v>
      </c>
    </row>
    <row r="21" spans="1:13" ht="23.25" customHeight="1">
      <c r="A21" t="s">
        <v>238</v>
      </c>
      <c r="F21" s="65"/>
      <c r="G21" s="65"/>
      <c r="H21" s="65"/>
      <c r="I21" s="65"/>
      <c r="J21" s="65"/>
      <c r="K21" s="65"/>
      <c r="L21" s="65"/>
    </row>
    <row r="22" spans="1:13" ht="23.25" customHeight="1">
      <c r="A22" t="s">
        <v>239</v>
      </c>
      <c r="F22" s="59">
        <v>-37915</v>
      </c>
      <c r="G22" s="65"/>
      <c r="H22" s="59">
        <v>-464431</v>
      </c>
      <c r="I22" s="65"/>
      <c r="J22" s="6">
        <v>0</v>
      </c>
      <c r="K22" s="65"/>
      <c r="L22" s="6">
        <v>0</v>
      </c>
    </row>
    <row r="23" spans="1:13" ht="23.25" customHeight="1">
      <c r="A23" t="s">
        <v>240</v>
      </c>
      <c r="F23" s="59"/>
      <c r="G23" s="65"/>
      <c r="H23" s="59"/>
      <c r="I23" s="65"/>
      <c r="J23" s="6"/>
      <c r="K23" s="65"/>
      <c r="L23" s="6"/>
    </row>
    <row r="24" spans="1:13" ht="23.25" customHeight="1">
      <c r="A24" t="s">
        <v>241</v>
      </c>
      <c r="F24" s="59">
        <v>-36558</v>
      </c>
      <c r="G24" s="65"/>
      <c r="H24" s="6">
        <v>0</v>
      </c>
      <c r="I24" s="65"/>
      <c r="J24" s="6">
        <v>0</v>
      </c>
      <c r="K24" s="65"/>
      <c r="L24" s="6">
        <v>0</v>
      </c>
    </row>
    <row r="25" spans="1:13" ht="23.25" customHeight="1">
      <c r="A25" t="s">
        <v>305</v>
      </c>
      <c r="F25" s="6">
        <v>-1192</v>
      </c>
      <c r="G25" s="65"/>
      <c r="H25" s="6">
        <v>90767</v>
      </c>
      <c r="I25" s="65"/>
      <c r="J25" s="6">
        <v>0</v>
      </c>
      <c r="K25" s="131"/>
      <c r="L25" s="6">
        <v>-636575</v>
      </c>
      <c r="M25" s="66"/>
    </row>
    <row r="26" spans="1:13" ht="23.25" customHeight="1">
      <c r="A26" s="114" t="s">
        <v>115</v>
      </c>
      <c r="D26"/>
    </row>
    <row r="27" spans="1:13" ht="23.25" customHeight="1">
      <c r="A27" t="s">
        <v>116</v>
      </c>
      <c r="B27" s="114"/>
      <c r="D27" s="105">
        <v>4</v>
      </c>
      <c r="F27" s="65">
        <v>-3443232</v>
      </c>
      <c r="G27" s="65"/>
      <c r="H27" s="65">
        <v>-1791867</v>
      </c>
      <c r="I27" s="65"/>
      <c r="J27" s="6">
        <v>0</v>
      </c>
      <c r="K27" s="65"/>
      <c r="L27" s="6">
        <v>0</v>
      </c>
    </row>
    <row r="28" spans="1:13" ht="23.25" customHeight="1">
      <c r="A28" t="s">
        <v>242</v>
      </c>
      <c r="F28" s="65">
        <v>-63481</v>
      </c>
      <c r="G28" s="65"/>
      <c r="H28" s="65">
        <v>1171</v>
      </c>
      <c r="I28" s="65"/>
      <c r="J28" s="65">
        <v>-3995</v>
      </c>
      <c r="K28" s="65"/>
      <c r="L28" s="65">
        <v>-21503</v>
      </c>
    </row>
    <row r="29" spans="1:13" ht="23.25" customHeight="1">
      <c r="A29" t="s">
        <v>243</v>
      </c>
      <c r="F29" s="5"/>
      <c r="G29" s="4"/>
      <c r="H29" s="5"/>
      <c r="I29" s="4"/>
      <c r="J29" s="5"/>
      <c r="K29" s="4"/>
      <c r="L29" s="5"/>
    </row>
    <row r="30" spans="1:13" ht="23.25" customHeight="1">
      <c r="A30" t="s">
        <v>244</v>
      </c>
      <c r="F30" s="5">
        <v>-21178</v>
      </c>
      <c r="G30" s="4"/>
      <c r="H30" s="5">
        <v>56265</v>
      </c>
      <c r="I30" s="4"/>
      <c r="J30" s="5">
        <v>877</v>
      </c>
      <c r="K30" s="4"/>
      <c r="L30" s="5">
        <v>-4355</v>
      </c>
    </row>
    <row r="31" spans="1:13" ht="23.25" customHeight="1">
      <c r="A31" t="s">
        <v>98</v>
      </c>
      <c r="D31" s="105">
        <v>2</v>
      </c>
      <c r="F31" s="6">
        <v>0</v>
      </c>
      <c r="G31" s="65"/>
      <c r="H31" s="6">
        <v>0</v>
      </c>
      <c r="I31" s="65"/>
      <c r="J31" s="6">
        <v>0</v>
      </c>
      <c r="K31" s="65"/>
      <c r="L31" s="6">
        <v>-7229740</v>
      </c>
    </row>
    <row r="32" spans="1:13" ht="23.25" customHeight="1">
      <c r="A32" t="s">
        <v>97</v>
      </c>
      <c r="F32" s="65">
        <v>-339416</v>
      </c>
      <c r="G32" s="65"/>
      <c r="H32" s="65">
        <v>-399638</v>
      </c>
      <c r="I32" s="65"/>
      <c r="J32" s="65">
        <v>-375856</v>
      </c>
      <c r="K32" s="65"/>
      <c r="L32" s="65">
        <v>-252293</v>
      </c>
    </row>
    <row r="33" spans="1:15" ht="23.25" customHeight="1">
      <c r="F33" s="132">
        <f>SUM(F9:F32)</f>
        <v>23748297</v>
      </c>
      <c r="G33" s="65"/>
      <c r="H33" s="132">
        <f>SUM(H9:H32)</f>
        <v>13972828</v>
      </c>
      <c r="I33" s="65"/>
      <c r="J33" s="132">
        <f>SUM(J9:J32)</f>
        <v>229173</v>
      </c>
      <c r="K33" s="65"/>
      <c r="L33" s="132">
        <f>SUM(L9:L32)</f>
        <v>230737</v>
      </c>
      <c r="O33" s="65"/>
    </row>
    <row r="34" spans="1:15" s="64" customFormat="1" ht="21.65" customHeight="1">
      <c r="A34" s="125" t="s">
        <v>0</v>
      </c>
      <c r="C34" s="125"/>
      <c r="D34" s="126"/>
      <c r="E34" s="125"/>
    </row>
    <row r="35" spans="1:15" s="64" customFormat="1" ht="21.65" customHeight="1">
      <c r="A35" s="125" t="s">
        <v>226</v>
      </c>
      <c r="C35" s="125"/>
      <c r="D35" s="126"/>
      <c r="E35" s="125"/>
    </row>
    <row r="36" spans="1:15" ht="23.15" customHeight="1">
      <c r="A36" s="73"/>
      <c r="B36" s="73"/>
      <c r="C36" s="73"/>
      <c r="D36" s="83"/>
      <c r="E36" s="83"/>
      <c r="L36" s="72" t="s">
        <v>2</v>
      </c>
    </row>
    <row r="37" spans="1:15" ht="23.15" customHeight="1">
      <c r="D37"/>
      <c r="F37" s="159" t="s">
        <v>3</v>
      </c>
      <c r="G37" s="159"/>
      <c r="H37" s="159"/>
      <c r="I37" s="73"/>
      <c r="J37" s="159" t="s">
        <v>4</v>
      </c>
      <c r="K37" s="159"/>
      <c r="L37" s="159"/>
    </row>
    <row r="38" spans="1:15" ht="23.15" customHeight="1">
      <c r="A38" s="74"/>
      <c r="B38" s="74"/>
      <c r="C38" s="74"/>
      <c r="D38"/>
      <c r="F38" s="167" t="s">
        <v>245</v>
      </c>
      <c r="G38" s="167"/>
      <c r="H38" s="167"/>
      <c r="I38" s="73"/>
      <c r="J38" s="167" t="s">
        <v>245</v>
      </c>
      <c r="K38" s="167"/>
      <c r="L38" s="167"/>
    </row>
    <row r="39" spans="1:15" ht="21.75" customHeight="1">
      <c r="A39" s="74"/>
      <c r="B39" s="74"/>
      <c r="C39" s="74"/>
      <c r="D39"/>
      <c r="F39" s="166" t="s">
        <v>94</v>
      </c>
      <c r="G39" s="166"/>
      <c r="H39" s="166"/>
      <c r="I39" s="73"/>
      <c r="J39" s="166" t="s">
        <v>94</v>
      </c>
      <c r="K39" s="166"/>
      <c r="L39" s="166"/>
    </row>
    <row r="40" spans="1:15" ht="21.75" customHeight="1">
      <c r="F40" s="109">
        <v>2568</v>
      </c>
      <c r="G40" s="128"/>
      <c r="H40" s="109">
        <v>2567</v>
      </c>
      <c r="I40" s="74"/>
      <c r="J40" s="109">
        <v>2568</v>
      </c>
      <c r="K40" s="128"/>
      <c r="L40" s="109">
        <v>2567</v>
      </c>
    </row>
    <row r="41" spans="1:15" ht="14.9" customHeight="1">
      <c r="B41" s="74"/>
      <c r="C41" s="74"/>
      <c r="F41" s="74"/>
      <c r="G41" s="128"/>
      <c r="H41" s="74"/>
      <c r="I41" s="74"/>
      <c r="J41" s="74"/>
      <c r="K41" s="128"/>
      <c r="L41" s="74"/>
    </row>
    <row r="42" spans="1:15" ht="21.65" customHeight="1">
      <c r="A42" s="129" t="s">
        <v>246</v>
      </c>
      <c r="B42" s="74"/>
      <c r="F42" s="74"/>
      <c r="G42" s="128"/>
      <c r="H42" s="74"/>
      <c r="I42" s="74"/>
      <c r="J42" s="74"/>
      <c r="K42" s="128"/>
      <c r="L42" s="74"/>
    </row>
    <row r="43" spans="1:15" ht="23.25" customHeight="1">
      <c r="A43" s="130" t="s">
        <v>247</v>
      </c>
      <c r="F43" s="65"/>
      <c r="G43" s="65"/>
      <c r="H43" s="65"/>
      <c r="I43" s="65"/>
      <c r="J43" s="65"/>
      <c r="K43" s="65"/>
      <c r="L43" s="65"/>
    </row>
    <row r="44" spans="1:15" ht="21.75" customHeight="1">
      <c r="A44" t="s">
        <v>248</v>
      </c>
      <c r="F44" s="65">
        <v>-478444</v>
      </c>
      <c r="G44" s="65"/>
      <c r="H44" s="65">
        <v>1864008</v>
      </c>
      <c r="I44" s="65"/>
      <c r="J44" s="65">
        <v>428199</v>
      </c>
      <c r="K44" s="65"/>
      <c r="L44" s="65">
        <v>636343</v>
      </c>
    </row>
    <row r="45" spans="1:15" ht="21.75" customHeight="1">
      <c r="A45" t="s">
        <v>19</v>
      </c>
      <c r="F45" s="65">
        <v>1112603</v>
      </c>
      <c r="G45" s="65"/>
      <c r="H45" s="65">
        <v>793364</v>
      </c>
      <c r="I45" s="65"/>
      <c r="J45" s="65">
        <v>152982</v>
      </c>
      <c r="K45" s="65"/>
      <c r="L45" s="65">
        <v>-27038</v>
      </c>
    </row>
    <row r="46" spans="1:15" ht="21.75" customHeight="1">
      <c r="A46" s="113" t="s">
        <v>249</v>
      </c>
      <c r="F46" s="65">
        <v>513702</v>
      </c>
      <c r="G46" s="65"/>
      <c r="H46" s="65">
        <v>247665</v>
      </c>
      <c r="I46" s="65"/>
      <c r="J46" s="65">
        <v>-46578</v>
      </c>
      <c r="K46" s="65"/>
      <c r="L46" s="65">
        <v>12847</v>
      </c>
    </row>
    <row r="47" spans="1:15" ht="21.75" customHeight="1">
      <c r="A47" t="s">
        <v>22</v>
      </c>
      <c r="F47" s="65">
        <v>24683</v>
      </c>
      <c r="G47" s="65"/>
      <c r="H47" s="65">
        <v>-1699772</v>
      </c>
      <c r="I47" s="65"/>
      <c r="J47" s="65">
        <v>-33559</v>
      </c>
      <c r="K47" s="65"/>
      <c r="L47" s="65">
        <v>-33921</v>
      </c>
    </row>
    <row r="48" spans="1:15" ht="21.75" customHeight="1">
      <c r="A48" t="s">
        <v>41</v>
      </c>
      <c r="F48" s="65">
        <v>-325770</v>
      </c>
      <c r="G48" s="65"/>
      <c r="H48" s="65">
        <v>7886</v>
      </c>
      <c r="I48" s="65"/>
      <c r="J48" s="65">
        <v>-189</v>
      </c>
      <c r="K48" s="65"/>
      <c r="L48" s="65">
        <v>5254</v>
      </c>
    </row>
    <row r="49" spans="1:12" ht="21.75" customHeight="1">
      <c r="A49" t="s">
        <v>250</v>
      </c>
      <c r="F49" s="65">
        <v>761099</v>
      </c>
      <c r="G49" s="65"/>
      <c r="H49" s="65">
        <v>1025840</v>
      </c>
      <c r="I49" s="65"/>
      <c r="J49" s="65">
        <v>-45224</v>
      </c>
      <c r="K49" s="65"/>
      <c r="L49" s="65">
        <v>28582</v>
      </c>
    </row>
    <row r="50" spans="1:12" ht="21.75" customHeight="1">
      <c r="A50" t="s">
        <v>309</v>
      </c>
      <c r="F50" s="65">
        <v>-953829</v>
      </c>
      <c r="G50" s="65"/>
      <c r="H50" s="65">
        <v>-1155183</v>
      </c>
      <c r="I50" s="65"/>
      <c r="J50" s="65">
        <v>36866</v>
      </c>
      <c r="K50" s="65"/>
      <c r="L50" s="65">
        <v>-8740</v>
      </c>
    </row>
    <row r="51" spans="1:12" ht="21.75" customHeight="1">
      <c r="A51" t="s">
        <v>304</v>
      </c>
      <c r="F51" s="65">
        <v>-13374</v>
      </c>
      <c r="G51" s="65"/>
      <c r="H51" s="65">
        <v>-63882</v>
      </c>
      <c r="I51" s="65"/>
      <c r="J51" s="6">
        <v>0</v>
      </c>
      <c r="K51" s="65"/>
      <c r="L51" s="6">
        <v>-31760</v>
      </c>
    </row>
    <row r="52" spans="1:12" ht="21.75" customHeight="1">
      <c r="A52" t="s">
        <v>251</v>
      </c>
      <c r="F52" s="133">
        <v>-1516731</v>
      </c>
      <c r="G52" s="65"/>
      <c r="H52" s="133">
        <v>-539762</v>
      </c>
      <c r="I52" s="65"/>
      <c r="J52" s="133">
        <v>9221</v>
      </c>
      <c r="K52" s="85"/>
      <c r="L52" s="133">
        <v>-1131</v>
      </c>
    </row>
    <row r="53" spans="1:12" ht="21.75" customHeight="1">
      <c r="A53" s="83" t="s">
        <v>295</v>
      </c>
      <c r="B53" s="83"/>
      <c r="D53" s="117"/>
      <c r="E53" s="83"/>
      <c r="F53" s="134">
        <f>SUM(F44:F52)+F33</f>
        <v>22872236</v>
      </c>
      <c r="G53" s="98"/>
      <c r="H53" s="134">
        <f>SUM(H44:H52)+H33</f>
        <v>14452992</v>
      </c>
      <c r="I53" s="65"/>
      <c r="J53" s="134">
        <f>SUM(J44:J52)+J33</f>
        <v>730891</v>
      </c>
      <c r="K53" s="98"/>
      <c r="L53" s="134">
        <f>SUM(L44:L52)+L33</f>
        <v>811173</v>
      </c>
    </row>
    <row r="54" spans="1:12" ht="14.15" customHeight="1">
      <c r="A54" s="83"/>
      <c r="B54" s="83"/>
      <c r="D54" s="117"/>
      <c r="E54" s="83"/>
      <c r="F54" s="98"/>
      <c r="G54" s="98"/>
      <c r="H54" s="98"/>
      <c r="I54" s="65"/>
      <c r="J54" s="98"/>
      <c r="K54" s="98"/>
      <c r="L54" s="98"/>
    </row>
    <row r="55" spans="1:12" ht="23.15" customHeight="1">
      <c r="A55" s="129" t="s">
        <v>252</v>
      </c>
      <c r="B55" s="129"/>
      <c r="D55" s="117"/>
      <c r="E55" s="129"/>
      <c r="F55" s="65"/>
      <c r="G55" s="65"/>
      <c r="H55" s="65"/>
      <c r="I55" s="65"/>
      <c r="J55" s="65"/>
      <c r="K55" s="65"/>
      <c r="L55" s="65"/>
    </row>
    <row r="56" spans="1:12" ht="23.15" customHeight="1">
      <c r="A56" t="s">
        <v>311</v>
      </c>
      <c r="B56" s="129"/>
      <c r="D56" s="117"/>
      <c r="E56" s="129"/>
      <c r="F56" s="65">
        <v>-71611</v>
      </c>
      <c r="G56" s="65"/>
      <c r="H56" s="38">
        <v>0</v>
      </c>
      <c r="I56" s="65"/>
      <c r="J56" s="31">
        <v>0</v>
      </c>
      <c r="K56" s="65"/>
      <c r="L56" s="31">
        <v>0</v>
      </c>
    </row>
    <row r="57" spans="1:12" ht="23.15" customHeight="1">
      <c r="A57" t="s">
        <v>253</v>
      </c>
      <c r="F57" s="38">
        <v>0</v>
      </c>
      <c r="G57" s="65"/>
      <c r="H57" s="38">
        <v>492217</v>
      </c>
      <c r="I57" s="65"/>
      <c r="J57" s="31">
        <v>0</v>
      </c>
      <c r="K57" s="65"/>
      <c r="L57" s="31">
        <v>0</v>
      </c>
    </row>
    <row r="58" spans="1:12" ht="23.15" customHeight="1">
      <c r="A58" t="s">
        <v>254</v>
      </c>
      <c r="F58" s="38">
        <v>0</v>
      </c>
      <c r="G58" s="65"/>
      <c r="H58" s="5">
        <v>-39634</v>
      </c>
      <c r="I58" s="65"/>
      <c r="J58" s="65">
        <v>-3685126</v>
      </c>
      <c r="K58" s="65"/>
      <c r="L58" s="65">
        <v>-18316</v>
      </c>
    </row>
    <row r="59" spans="1:12" ht="23.15" customHeight="1">
      <c r="A59" s="113" t="s">
        <v>308</v>
      </c>
      <c r="F59" s="38">
        <v>2777</v>
      </c>
      <c r="G59" s="65"/>
      <c r="H59" s="38">
        <v>3052</v>
      </c>
      <c r="I59" s="65"/>
      <c r="J59" s="31">
        <v>-115000</v>
      </c>
      <c r="K59" s="65"/>
      <c r="L59" s="31">
        <v>1067000</v>
      </c>
    </row>
    <row r="60" spans="1:12" ht="23.15" customHeight="1">
      <c r="A60" t="s">
        <v>255</v>
      </c>
      <c r="F60" s="38">
        <v>0</v>
      </c>
      <c r="G60" s="65"/>
      <c r="H60" s="38">
        <v>0</v>
      </c>
      <c r="I60" s="65"/>
      <c r="J60" s="31">
        <v>43000</v>
      </c>
      <c r="K60" s="65"/>
      <c r="L60" s="31">
        <v>60000</v>
      </c>
    </row>
    <row r="61" spans="1:12" ht="23.15" customHeight="1">
      <c r="A61" t="s">
        <v>256</v>
      </c>
      <c r="D61" s="117"/>
      <c r="E61" s="129"/>
      <c r="F61" s="65">
        <v>416944</v>
      </c>
      <c r="G61" s="65"/>
      <c r="H61" s="65">
        <v>677933</v>
      </c>
      <c r="I61" s="65"/>
      <c r="J61" s="31">
        <v>2558</v>
      </c>
      <c r="K61" s="65"/>
      <c r="L61" s="65">
        <v>706</v>
      </c>
    </row>
    <row r="62" spans="1:12" ht="23.15" customHeight="1">
      <c r="A62" t="s">
        <v>257</v>
      </c>
      <c r="F62" s="65">
        <v>-3295891</v>
      </c>
      <c r="G62" s="65"/>
      <c r="H62" s="65">
        <v>-3626574</v>
      </c>
      <c r="I62" s="65"/>
      <c r="J62" s="59">
        <v>-50660</v>
      </c>
      <c r="K62" s="65"/>
      <c r="L62" s="59">
        <v>-71586</v>
      </c>
    </row>
    <row r="63" spans="1:12" ht="23.15" customHeight="1">
      <c r="A63" t="s">
        <v>258</v>
      </c>
      <c r="F63" s="38">
        <v>0</v>
      </c>
      <c r="G63" s="65"/>
      <c r="H63" s="65">
        <v>26825</v>
      </c>
      <c r="I63" s="65"/>
      <c r="J63" s="31">
        <v>0</v>
      </c>
      <c r="K63" s="65"/>
      <c r="L63" s="59">
        <v>0</v>
      </c>
    </row>
    <row r="64" spans="1:12" ht="23.15" customHeight="1">
      <c r="A64" t="s">
        <v>259</v>
      </c>
      <c r="D64" s="117"/>
      <c r="E64" s="129"/>
      <c r="F64" s="65">
        <v>-220586</v>
      </c>
      <c r="G64" s="65"/>
      <c r="H64" s="65">
        <v>-174880</v>
      </c>
      <c r="I64" s="65"/>
      <c r="J64" s="31">
        <v>-416</v>
      </c>
      <c r="K64" s="65"/>
      <c r="L64" s="65">
        <v>-478</v>
      </c>
    </row>
    <row r="65" spans="1:12" ht="23.15" customHeight="1">
      <c r="A65" t="s">
        <v>312</v>
      </c>
      <c r="F65" s="38">
        <v>-1979408</v>
      </c>
      <c r="G65" s="65"/>
      <c r="H65" s="38">
        <v>-436172</v>
      </c>
      <c r="I65" s="65"/>
      <c r="J65" s="31">
        <v>0</v>
      </c>
      <c r="K65" s="65"/>
      <c r="L65" s="31">
        <v>0</v>
      </c>
    </row>
    <row r="66" spans="1:12" ht="23.15" customHeight="1">
      <c r="A66" t="s">
        <v>98</v>
      </c>
      <c r="F66" s="38">
        <v>7977</v>
      </c>
      <c r="G66" s="65"/>
      <c r="H66" s="38">
        <v>14192</v>
      </c>
      <c r="I66" s="65"/>
      <c r="J66" s="31">
        <v>4425000</v>
      </c>
      <c r="K66" s="65"/>
      <c r="L66" s="31">
        <v>0</v>
      </c>
    </row>
    <row r="67" spans="1:12" ht="23.15" customHeight="1">
      <c r="A67" t="s">
        <v>260</v>
      </c>
      <c r="F67" s="65">
        <v>275763</v>
      </c>
      <c r="G67" s="65"/>
      <c r="H67" s="38">
        <v>323858</v>
      </c>
      <c r="I67" s="65"/>
      <c r="J67" s="31">
        <v>45473</v>
      </c>
      <c r="K67" s="65"/>
      <c r="L67" s="31">
        <v>36582</v>
      </c>
    </row>
    <row r="68" spans="1:12" ht="23.15" customHeight="1">
      <c r="A68" s="83" t="s">
        <v>261</v>
      </c>
      <c r="B68" s="83"/>
      <c r="D68" s="117"/>
      <c r="E68" s="83"/>
      <c r="F68" s="135">
        <f>SUM(F56:F67)</f>
        <v>-4864035</v>
      </c>
      <c r="G68" s="98"/>
      <c r="H68" s="135">
        <f>SUM(H56:H67)</f>
        <v>-2739183</v>
      </c>
      <c r="I68" s="98"/>
      <c r="J68" s="135">
        <f>SUM(J56:J67)</f>
        <v>664829</v>
      </c>
      <c r="K68" s="98"/>
      <c r="L68" s="135">
        <f>SUM(L56:L67)</f>
        <v>1073908</v>
      </c>
    </row>
    <row r="69" spans="1:12" s="64" customFormat="1" ht="23.15" customHeight="1">
      <c r="A69" s="125" t="s">
        <v>0</v>
      </c>
      <c r="C69" s="125"/>
      <c r="D69" s="126"/>
      <c r="E69" s="125"/>
      <c r="J69" s="168"/>
      <c r="K69" s="168"/>
      <c r="L69" s="168"/>
    </row>
    <row r="70" spans="1:12" s="64" customFormat="1" ht="23.15" customHeight="1">
      <c r="A70" s="125" t="s">
        <v>226</v>
      </c>
      <c r="C70" s="125"/>
      <c r="D70" s="126"/>
      <c r="E70" s="125"/>
      <c r="J70" s="168"/>
      <c r="K70" s="168"/>
      <c r="L70" s="168"/>
    </row>
    <row r="71" spans="1:12" ht="23.15" customHeight="1">
      <c r="A71" s="73"/>
      <c r="B71" s="73"/>
      <c r="C71" s="73"/>
      <c r="D71" s="83"/>
      <c r="E71" s="83"/>
      <c r="K71" s="37"/>
      <c r="L71" s="72" t="s">
        <v>2</v>
      </c>
    </row>
    <row r="72" spans="1:12" ht="23.15" customHeight="1">
      <c r="D72"/>
      <c r="F72" s="159" t="s">
        <v>3</v>
      </c>
      <c r="G72" s="159"/>
      <c r="H72" s="159"/>
      <c r="I72" s="73"/>
      <c r="J72" s="159" t="s">
        <v>4</v>
      </c>
      <c r="K72" s="159"/>
      <c r="L72" s="159"/>
    </row>
    <row r="73" spans="1:12" ht="23.15" customHeight="1">
      <c r="A73" s="74"/>
      <c r="B73" s="74"/>
      <c r="C73" s="74"/>
      <c r="D73"/>
      <c r="F73" s="167" t="s">
        <v>245</v>
      </c>
      <c r="G73" s="167"/>
      <c r="H73" s="167"/>
      <c r="I73" s="73"/>
      <c r="J73" s="167" t="s">
        <v>245</v>
      </c>
      <c r="K73" s="167"/>
      <c r="L73" s="167"/>
    </row>
    <row r="74" spans="1:12" ht="23.15" customHeight="1">
      <c r="A74" s="74"/>
      <c r="B74" s="74"/>
      <c r="C74" s="74"/>
      <c r="D74"/>
      <c r="F74" s="166" t="s">
        <v>94</v>
      </c>
      <c r="G74" s="166"/>
      <c r="H74" s="166"/>
      <c r="I74" s="73"/>
      <c r="J74" s="166" t="s">
        <v>94</v>
      </c>
      <c r="K74" s="166"/>
      <c r="L74" s="166"/>
    </row>
    <row r="75" spans="1:12" ht="23.15" customHeight="1">
      <c r="D75" s="105" t="s">
        <v>7</v>
      </c>
      <c r="F75" s="109">
        <v>2568</v>
      </c>
      <c r="G75" s="128"/>
      <c r="H75" s="109">
        <v>2567</v>
      </c>
      <c r="I75" s="74"/>
      <c r="J75" s="109">
        <v>2568</v>
      </c>
      <c r="K75" s="128"/>
      <c r="L75" s="109">
        <v>2567</v>
      </c>
    </row>
    <row r="76" spans="1:12" ht="15" customHeight="1">
      <c r="A76" s="74"/>
      <c r="B76" s="74"/>
      <c r="C76" s="74"/>
      <c r="F76" s="74"/>
      <c r="G76" s="128"/>
      <c r="H76" s="74"/>
      <c r="I76" s="74"/>
      <c r="J76" s="74"/>
      <c r="K76" s="128"/>
      <c r="L76" s="74"/>
    </row>
    <row r="77" spans="1:12" ht="23.15" customHeight="1">
      <c r="A77" s="129" t="s">
        <v>262</v>
      </c>
      <c r="B77" s="129"/>
      <c r="D77" s="117"/>
      <c r="E77" s="129"/>
      <c r="F77" s="65"/>
      <c r="G77" s="65"/>
      <c r="H77" s="65"/>
      <c r="I77" s="65"/>
      <c r="J77" s="65"/>
      <c r="K77" s="65"/>
      <c r="L77" s="65"/>
    </row>
    <row r="78" spans="1:12" ht="23.15" customHeight="1">
      <c r="A78" t="s">
        <v>296</v>
      </c>
      <c r="F78" s="38">
        <v>0</v>
      </c>
      <c r="G78" s="65"/>
      <c r="H78" s="65">
        <v>55563</v>
      </c>
      <c r="I78" s="65"/>
      <c r="J78" s="38">
        <v>0</v>
      </c>
      <c r="K78" s="65"/>
      <c r="L78" s="38">
        <v>0</v>
      </c>
    </row>
    <row r="79" spans="1:12" ht="23.15" customHeight="1">
      <c r="A79" t="s">
        <v>263</v>
      </c>
      <c r="F79" s="38">
        <v>-47439</v>
      </c>
      <c r="G79" s="65"/>
      <c r="H79" s="38">
        <v>0</v>
      </c>
      <c r="I79" s="65"/>
      <c r="J79" s="31">
        <v>0</v>
      </c>
      <c r="K79" s="65"/>
      <c r="L79" s="31">
        <v>0</v>
      </c>
    </row>
    <row r="80" spans="1:12" ht="23.15" customHeight="1">
      <c r="A80" t="s">
        <v>297</v>
      </c>
      <c r="F80" s="38">
        <v>-9340837</v>
      </c>
      <c r="G80" s="65"/>
      <c r="H80" s="38">
        <v>-5097638</v>
      </c>
      <c r="I80" s="65"/>
      <c r="J80" s="31">
        <v>0</v>
      </c>
      <c r="K80" s="65"/>
      <c r="L80" s="31">
        <v>0</v>
      </c>
    </row>
    <row r="81" spans="1:19" ht="23.15" customHeight="1">
      <c r="A81" t="s">
        <v>310</v>
      </c>
      <c r="F81" s="5">
        <v>11465080</v>
      </c>
      <c r="G81" s="65"/>
      <c r="H81" s="5">
        <v>-9108446</v>
      </c>
      <c r="I81" s="65"/>
      <c r="J81" s="5">
        <v>4462029</v>
      </c>
      <c r="K81" s="65"/>
      <c r="L81" s="5">
        <v>-10740678</v>
      </c>
    </row>
    <row r="82" spans="1:19" ht="23.15" customHeight="1">
      <c r="A82" t="s">
        <v>298</v>
      </c>
      <c r="F82" s="38">
        <v>-762827</v>
      </c>
      <c r="G82" s="65"/>
      <c r="H82" s="38">
        <v>118808</v>
      </c>
      <c r="I82" s="65"/>
      <c r="J82" s="31">
        <v>-13595000</v>
      </c>
      <c r="K82" s="65"/>
      <c r="L82" s="31">
        <v>-1365000</v>
      </c>
    </row>
    <row r="83" spans="1:19" ht="23.15" customHeight="1">
      <c r="A83" t="s">
        <v>264</v>
      </c>
      <c r="F83" s="5">
        <v>9650607</v>
      </c>
      <c r="G83" s="65"/>
      <c r="H83" s="5">
        <v>5154793</v>
      </c>
      <c r="I83" s="65"/>
      <c r="J83" s="31">
        <v>0</v>
      </c>
      <c r="K83" s="65"/>
      <c r="L83" s="31">
        <v>0</v>
      </c>
    </row>
    <row r="84" spans="1:19" ht="23.15" customHeight="1">
      <c r="A84" t="s">
        <v>265</v>
      </c>
      <c r="F84" s="65">
        <v>-21420430</v>
      </c>
      <c r="G84" s="65"/>
      <c r="H84" s="65">
        <v>-6677763</v>
      </c>
      <c r="I84" s="65"/>
      <c r="J84" s="31">
        <v>-457770</v>
      </c>
      <c r="K84" s="65"/>
      <c r="L84" s="31">
        <v>-415881</v>
      </c>
    </row>
    <row r="85" spans="1:19" ht="23.15" customHeight="1">
      <c r="A85" t="s">
        <v>266</v>
      </c>
      <c r="F85" s="38">
        <v>-1663404</v>
      </c>
      <c r="G85" s="65"/>
      <c r="H85" s="38">
        <v>-1419796</v>
      </c>
      <c r="I85" s="65"/>
      <c r="J85" s="5">
        <v>-48089</v>
      </c>
      <c r="K85" s="65"/>
      <c r="L85" s="5">
        <v>-67584</v>
      </c>
    </row>
    <row r="86" spans="1:19" ht="23.15" customHeight="1">
      <c r="A86" t="s">
        <v>267</v>
      </c>
      <c r="D86" s="105">
        <v>6</v>
      </c>
      <c r="F86" s="38">
        <v>28000000</v>
      </c>
      <c r="G86" s="65"/>
      <c r="H86" s="38">
        <v>14000000</v>
      </c>
      <c r="I86" s="65"/>
      <c r="J86" s="38">
        <v>16500000</v>
      </c>
      <c r="K86" s="65"/>
      <c r="L86" s="38">
        <v>14000000</v>
      </c>
    </row>
    <row r="87" spans="1:19" ht="23.15" customHeight="1">
      <c r="A87" t="s">
        <v>268</v>
      </c>
      <c r="F87" s="38">
        <v>-18905000</v>
      </c>
      <c r="G87" s="65"/>
      <c r="H87" s="38">
        <v>-1415000</v>
      </c>
      <c r="I87" s="65"/>
      <c r="J87" s="38">
        <v>-5460000</v>
      </c>
      <c r="K87" s="65"/>
      <c r="L87" s="38">
        <v>-1415000</v>
      </c>
    </row>
    <row r="88" spans="1:19" ht="23.15" customHeight="1">
      <c r="A88" t="s">
        <v>269</v>
      </c>
      <c r="F88" s="65">
        <v>-67592</v>
      </c>
      <c r="G88" s="65"/>
      <c r="H88" s="65">
        <v>-220606</v>
      </c>
      <c r="I88" s="65"/>
      <c r="J88" s="38">
        <v>-14582</v>
      </c>
      <c r="K88" s="65"/>
      <c r="L88" s="38">
        <v>-155493</v>
      </c>
      <c r="S88" s="67"/>
    </row>
    <row r="89" spans="1:19" ht="23.15" customHeight="1">
      <c r="A89" t="s">
        <v>270</v>
      </c>
      <c r="F89" s="65"/>
      <c r="G89" s="65"/>
      <c r="H89" s="65"/>
      <c r="I89" s="65"/>
      <c r="J89" s="65"/>
      <c r="K89" s="65"/>
      <c r="L89" s="65"/>
    </row>
    <row r="90" spans="1:19" ht="23.15" customHeight="1">
      <c r="A90" t="s">
        <v>271</v>
      </c>
      <c r="F90" s="38">
        <v>-14</v>
      </c>
      <c r="G90" s="65"/>
      <c r="H90" s="38">
        <v>-5978</v>
      </c>
      <c r="I90" s="65"/>
      <c r="J90" s="38">
        <v>-14</v>
      </c>
      <c r="K90" s="65"/>
      <c r="L90" s="38">
        <v>0</v>
      </c>
    </row>
    <row r="91" spans="1:19" ht="23.15" customHeight="1">
      <c r="A91" t="s">
        <v>272</v>
      </c>
      <c r="F91" s="19">
        <v>-6166564</v>
      </c>
      <c r="G91" s="65"/>
      <c r="H91" s="19">
        <v>-6095723</v>
      </c>
      <c r="I91" s="65"/>
      <c r="J91" s="19">
        <v>-1963687</v>
      </c>
      <c r="K91" s="65"/>
      <c r="L91" s="19">
        <v>-1600628</v>
      </c>
    </row>
    <row r="92" spans="1:19" ht="23.15" customHeight="1">
      <c r="A92" s="83" t="s">
        <v>303</v>
      </c>
      <c r="B92" s="83"/>
      <c r="D92" s="117"/>
      <c r="E92" s="83"/>
      <c r="F92" s="134">
        <f>SUM(F78:F91)</f>
        <v>-9258420</v>
      </c>
      <c r="G92" s="98"/>
      <c r="H92" s="134">
        <f>SUM(H78:H91)</f>
        <v>-10711786</v>
      </c>
      <c r="I92" s="98"/>
      <c r="J92" s="134">
        <f>SUM(J78:J91)</f>
        <v>-577113</v>
      </c>
      <c r="K92" s="98"/>
      <c r="L92" s="134">
        <f>SUM(L78:L91)</f>
        <v>-1760264</v>
      </c>
    </row>
    <row r="93" spans="1:19" ht="16.5" customHeight="1">
      <c r="A93" s="83"/>
      <c r="B93" s="83"/>
      <c r="C93" s="83"/>
      <c r="D93" s="117"/>
      <c r="E93" s="83"/>
      <c r="F93" s="98"/>
      <c r="G93" s="98"/>
      <c r="H93" s="98"/>
      <c r="I93" s="98"/>
      <c r="J93" s="98"/>
      <c r="K93" s="98"/>
      <c r="L93" s="98"/>
    </row>
    <row r="94" spans="1:19" s="64" customFormat="1" ht="23.15" customHeight="1">
      <c r="A94" s="125" t="s">
        <v>0</v>
      </c>
      <c r="C94" s="125"/>
      <c r="D94" s="126"/>
      <c r="E94" s="125"/>
      <c r="J94" s="168"/>
      <c r="K94" s="168"/>
      <c r="L94" s="168"/>
    </row>
    <row r="95" spans="1:19" s="64" customFormat="1" ht="23.15" customHeight="1">
      <c r="A95" s="125" t="s">
        <v>226</v>
      </c>
      <c r="C95" s="125"/>
      <c r="D95" s="126"/>
      <c r="E95" s="125"/>
      <c r="J95" s="168"/>
      <c r="K95" s="168"/>
      <c r="L95" s="168"/>
    </row>
    <row r="96" spans="1:19" ht="23.15" customHeight="1">
      <c r="A96" s="73"/>
      <c r="B96" s="73"/>
      <c r="C96" s="73"/>
      <c r="D96" s="83"/>
      <c r="E96" s="83"/>
      <c r="L96" s="72" t="s">
        <v>2</v>
      </c>
    </row>
    <row r="97" spans="1:12" ht="23.15" customHeight="1">
      <c r="D97"/>
      <c r="F97" s="159" t="s">
        <v>3</v>
      </c>
      <c r="G97" s="159"/>
      <c r="H97" s="159"/>
      <c r="I97" s="73"/>
      <c r="J97" s="159" t="s">
        <v>4</v>
      </c>
      <c r="K97" s="159"/>
      <c r="L97" s="159"/>
    </row>
    <row r="98" spans="1:12" ht="23.15" customHeight="1">
      <c r="A98" s="74"/>
      <c r="B98" s="74"/>
      <c r="C98" s="74"/>
      <c r="D98"/>
      <c r="F98" s="167" t="s">
        <v>245</v>
      </c>
      <c r="G98" s="167"/>
      <c r="H98" s="167"/>
      <c r="I98" s="73"/>
      <c r="J98" s="167" t="s">
        <v>245</v>
      </c>
      <c r="K98" s="167"/>
      <c r="L98" s="167"/>
    </row>
    <row r="99" spans="1:12" ht="23.15" customHeight="1">
      <c r="A99" s="74"/>
      <c r="B99" s="74"/>
      <c r="C99" s="74"/>
      <c r="D99"/>
      <c r="F99" s="166" t="s">
        <v>94</v>
      </c>
      <c r="G99" s="166"/>
      <c r="H99" s="166"/>
      <c r="I99" s="73"/>
      <c r="J99" s="166" t="s">
        <v>94</v>
      </c>
      <c r="K99" s="166"/>
      <c r="L99" s="166"/>
    </row>
    <row r="100" spans="1:12" ht="23.15" customHeight="1">
      <c r="F100" s="109">
        <v>2568</v>
      </c>
      <c r="G100" s="128"/>
      <c r="H100" s="109">
        <v>2567</v>
      </c>
      <c r="I100" s="74"/>
      <c r="J100" s="109">
        <v>2568</v>
      </c>
      <c r="K100" s="128"/>
      <c r="L100" s="109">
        <v>2567</v>
      </c>
    </row>
    <row r="101" spans="1:12" ht="16.5" customHeight="1">
      <c r="A101" s="74"/>
      <c r="B101" s="74"/>
      <c r="C101" s="74"/>
      <c r="F101" s="74"/>
      <c r="G101" s="128"/>
      <c r="H101" s="74"/>
      <c r="I101" s="74"/>
      <c r="J101" s="74"/>
      <c r="K101" s="128"/>
      <c r="L101" s="74"/>
    </row>
    <row r="102" spans="1:12" ht="23.25" customHeight="1">
      <c r="A102" t="s">
        <v>273</v>
      </c>
      <c r="B102" s="83"/>
      <c r="D102" s="117"/>
      <c r="E102" s="83"/>
    </row>
    <row r="103" spans="1:12" ht="23.25" customHeight="1">
      <c r="A103" t="s">
        <v>274</v>
      </c>
      <c r="B103" s="83"/>
      <c r="D103" s="117"/>
      <c r="E103" s="83"/>
      <c r="F103" s="65">
        <f>F53+F68+F92</f>
        <v>8749781</v>
      </c>
      <c r="G103" s="65"/>
      <c r="H103" s="65">
        <f>H53+H68+H92</f>
        <v>1002023</v>
      </c>
      <c r="I103" s="65"/>
      <c r="J103" s="65">
        <f>J53+J68+J92</f>
        <v>818607</v>
      </c>
      <c r="K103" s="65"/>
      <c r="L103" s="65">
        <f>L53+L68+L92</f>
        <v>124817</v>
      </c>
    </row>
    <row r="104" spans="1:12" ht="23.25" customHeight="1">
      <c r="A104" t="s">
        <v>275</v>
      </c>
      <c r="B104" s="83"/>
      <c r="D104" s="117"/>
      <c r="E104" s="83"/>
      <c r="F104" s="65"/>
      <c r="G104" s="65"/>
      <c r="H104" s="65"/>
      <c r="I104" s="65"/>
      <c r="J104" s="65"/>
      <c r="K104" s="65"/>
      <c r="L104" s="65"/>
    </row>
    <row r="105" spans="1:12" ht="23.9" customHeight="1">
      <c r="A105" t="s">
        <v>276</v>
      </c>
      <c r="B105" s="83"/>
      <c r="D105" s="117"/>
      <c r="E105" s="83"/>
      <c r="F105" s="133">
        <v>505188</v>
      </c>
      <c r="G105" s="65"/>
      <c r="H105" s="133">
        <v>695617</v>
      </c>
      <c r="I105" s="65"/>
      <c r="J105" s="19">
        <v>0</v>
      </c>
      <c r="K105" s="65"/>
      <c r="L105" s="19">
        <v>0</v>
      </c>
    </row>
    <row r="106" spans="1:12" ht="23.25" customHeight="1">
      <c r="A106" s="83" t="s">
        <v>277</v>
      </c>
      <c r="B106" s="83"/>
      <c r="D106" s="117"/>
      <c r="E106" s="83"/>
      <c r="F106" s="98">
        <f>SUM(F103:F105)</f>
        <v>9254969</v>
      </c>
      <c r="G106" s="98"/>
      <c r="H106" s="98">
        <f>SUM(H103:H105)</f>
        <v>1697640</v>
      </c>
      <c r="I106" s="98"/>
      <c r="J106" s="98">
        <f>SUM(J103:J105)</f>
        <v>818607</v>
      </c>
      <c r="K106" s="98"/>
      <c r="L106" s="98">
        <f>SUM(L103:L105)</f>
        <v>124817</v>
      </c>
    </row>
    <row r="107" spans="1:12" ht="23.25" customHeight="1">
      <c r="A107" t="s">
        <v>278</v>
      </c>
      <c r="F107" s="133">
        <v>24032215</v>
      </c>
      <c r="G107" s="65"/>
      <c r="H107" s="133">
        <v>24403720</v>
      </c>
      <c r="I107" s="65"/>
      <c r="J107" s="133">
        <v>1226831</v>
      </c>
      <c r="K107" s="65"/>
      <c r="L107" s="133">
        <v>1459843</v>
      </c>
    </row>
    <row r="108" spans="1:12" ht="23.25" customHeight="1" thickBot="1">
      <c r="A108" s="83" t="s">
        <v>279</v>
      </c>
      <c r="B108" s="83"/>
      <c r="D108" s="117"/>
      <c r="E108" s="83"/>
      <c r="F108" s="136">
        <f>SUM(F106:F107)</f>
        <v>33287184</v>
      </c>
      <c r="G108" s="98"/>
      <c r="H108" s="136">
        <f>SUM(H106:H107)</f>
        <v>26101360</v>
      </c>
      <c r="I108" s="98"/>
      <c r="J108" s="136">
        <f>SUM(J106:J107)</f>
        <v>2045438</v>
      </c>
      <c r="K108" s="98"/>
      <c r="L108" s="136">
        <f>SUM(L106:L107)</f>
        <v>1584660</v>
      </c>
    </row>
    <row r="109" spans="1:12" ht="23.25" customHeight="1" thickTop="1">
      <c r="A109" s="83"/>
      <c r="B109" s="83"/>
      <c r="D109" s="117"/>
      <c r="E109" s="83"/>
      <c r="F109" s="98"/>
      <c r="G109" s="98"/>
      <c r="H109" s="98"/>
      <c r="I109" s="98"/>
      <c r="J109" s="98"/>
      <c r="K109" s="98"/>
      <c r="L109" s="98"/>
    </row>
    <row r="110" spans="1:12" ht="23.25" customHeight="1">
      <c r="A110" s="129" t="s">
        <v>280</v>
      </c>
      <c r="B110" s="129"/>
      <c r="D110" s="117"/>
      <c r="E110" s="129"/>
      <c r="F110" s="65"/>
      <c r="G110" s="65"/>
      <c r="H110" s="65"/>
      <c r="I110" s="65"/>
      <c r="J110" s="65"/>
      <c r="K110" s="65"/>
      <c r="L110" s="65"/>
    </row>
    <row r="111" spans="1:12" ht="23.25" customHeight="1">
      <c r="A111" s="137" t="s">
        <v>281</v>
      </c>
      <c r="B111" s="83" t="s">
        <v>11</v>
      </c>
      <c r="D111" s="117"/>
      <c r="E111" s="83"/>
      <c r="F111" s="65"/>
      <c r="G111" s="65"/>
      <c r="H111" s="65"/>
      <c r="I111" s="65"/>
      <c r="J111" s="65"/>
      <c r="K111" s="65"/>
      <c r="L111" s="65"/>
    </row>
    <row r="112" spans="1:12" ht="23.25" customHeight="1">
      <c r="B112" t="s">
        <v>282</v>
      </c>
      <c r="F112" s="65"/>
      <c r="G112" s="65"/>
      <c r="H112" s="65"/>
      <c r="I112" s="65"/>
      <c r="J112" s="65"/>
      <c r="K112" s="65"/>
      <c r="L112" s="65"/>
    </row>
    <row r="113" spans="1:14" ht="23.25" customHeight="1">
      <c r="B113" t="s">
        <v>11</v>
      </c>
      <c r="F113" s="65">
        <v>35276759</v>
      </c>
      <c r="G113" s="65"/>
      <c r="H113" s="65">
        <v>28402540</v>
      </c>
      <c r="I113" s="65"/>
      <c r="J113" s="65">
        <v>2045438</v>
      </c>
      <c r="K113" s="65"/>
      <c r="L113" s="65">
        <v>1584660</v>
      </c>
      <c r="M113" s="62"/>
      <c r="N113" s="68"/>
    </row>
    <row r="114" spans="1:14" ht="23.25" customHeight="1">
      <c r="B114" t="s">
        <v>283</v>
      </c>
      <c r="F114" s="133">
        <v>-1989575</v>
      </c>
      <c r="G114" s="65"/>
      <c r="H114" s="133">
        <v>-2301180</v>
      </c>
      <c r="I114" s="65"/>
      <c r="J114" s="31">
        <v>0</v>
      </c>
      <c r="K114" s="65"/>
      <c r="L114" s="31">
        <v>0</v>
      </c>
      <c r="M114" s="68"/>
      <c r="N114" s="68"/>
    </row>
    <row r="115" spans="1:14" ht="23.25" customHeight="1" thickBot="1">
      <c r="B115" s="83" t="s">
        <v>284</v>
      </c>
      <c r="D115" s="117"/>
      <c r="E115" s="83"/>
      <c r="F115" s="136">
        <f>SUM(F113:F114)</f>
        <v>33287184</v>
      </c>
      <c r="G115" s="98"/>
      <c r="H115" s="136">
        <f>SUM(H113:H114)</f>
        <v>26101360</v>
      </c>
      <c r="I115" s="98"/>
      <c r="J115" s="136">
        <f>SUM(J113:J114)</f>
        <v>2045438</v>
      </c>
      <c r="K115" s="98"/>
      <c r="L115" s="136">
        <f>SUM(L113:L114)</f>
        <v>1584660</v>
      </c>
      <c r="M115" s="57"/>
      <c r="N115" s="63"/>
    </row>
    <row r="116" spans="1:14" ht="14.9" customHeight="1" thickTop="1">
      <c r="B116" s="83"/>
      <c r="D116" s="117"/>
      <c r="E116" s="83"/>
      <c r="F116" s="98"/>
      <c r="G116" s="98"/>
      <c r="H116" s="98"/>
      <c r="I116" s="98"/>
      <c r="J116" s="98"/>
      <c r="K116" s="98"/>
      <c r="L116" s="98"/>
    </row>
    <row r="117" spans="1:14" ht="22">
      <c r="A117" s="137" t="s">
        <v>285</v>
      </c>
      <c r="B117" s="138" t="s">
        <v>286</v>
      </c>
      <c r="D117" s="117"/>
      <c r="E117" s="83"/>
      <c r="F117" s="98"/>
      <c r="G117" s="98"/>
      <c r="H117" s="98"/>
      <c r="I117" s="98"/>
      <c r="J117" s="98"/>
      <c r="K117" s="98"/>
      <c r="L117" s="98"/>
    </row>
    <row r="118" spans="1:14" ht="22">
      <c r="A118" s="137"/>
      <c r="B118" s="139" t="s">
        <v>302</v>
      </c>
      <c r="D118" s="117"/>
      <c r="E118" s="83"/>
      <c r="F118" s="98"/>
      <c r="G118" s="98"/>
      <c r="H118" s="98"/>
      <c r="I118" s="98"/>
      <c r="J118" s="98"/>
      <c r="K118" s="98"/>
      <c r="L118" s="98"/>
    </row>
    <row r="119" spans="1:14" ht="22">
      <c r="A119" s="137"/>
      <c r="B119" s="139" t="s">
        <v>287</v>
      </c>
      <c r="D119" s="117"/>
      <c r="E119" s="83"/>
      <c r="F119" s="98"/>
      <c r="G119" s="98"/>
      <c r="H119" s="98"/>
      <c r="I119" s="98"/>
      <c r="J119" s="98"/>
      <c r="K119" s="98"/>
      <c r="L119" s="98"/>
    </row>
  </sheetData>
  <mergeCells count="26">
    <mergeCell ref="F39:H39"/>
    <mergeCell ref="F5:H5"/>
    <mergeCell ref="J37:L37"/>
    <mergeCell ref="J39:L39"/>
    <mergeCell ref="J4:L4"/>
    <mergeCell ref="J5:L5"/>
    <mergeCell ref="J38:L38"/>
    <mergeCell ref="F4:H4"/>
    <mergeCell ref="F38:H38"/>
    <mergeCell ref="F37:H37"/>
    <mergeCell ref="F72:H72"/>
    <mergeCell ref="F73:H73"/>
    <mergeCell ref="F74:H74"/>
    <mergeCell ref="J70:L70"/>
    <mergeCell ref="J72:L72"/>
    <mergeCell ref="J94:L94"/>
    <mergeCell ref="J95:L95"/>
    <mergeCell ref="J74:L74"/>
    <mergeCell ref="J73:L73"/>
    <mergeCell ref="J69:L69"/>
    <mergeCell ref="F99:H99"/>
    <mergeCell ref="F98:H98"/>
    <mergeCell ref="J97:L97"/>
    <mergeCell ref="J98:L98"/>
    <mergeCell ref="J99:L99"/>
    <mergeCell ref="F97:H97"/>
  </mergeCells>
  <pageMargins left="0.8" right="0.8" top="0.48" bottom="0.5" header="0.5" footer="0.5"/>
  <pageSetup paperSize="9" scale="83" firstPageNumber="14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3" max="16383" man="1"/>
    <brk id="68" max="16383" man="1"/>
    <brk id="93" max="16383" man="1"/>
  </rowBreaks>
  <customProperties>
    <customPr name="EpmWorksheetKeyString_GUID" r:id="rId2"/>
    <customPr name="OrphanNamesChecke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E88BA546B93047887688DB5F99094B" ma:contentTypeVersion="19" ma:contentTypeDescription="Create a new document." ma:contentTypeScope="" ma:versionID="ae316ada0c9494ef5dfea9175b5ebe69">
  <xsd:schema xmlns:xsd="http://www.w3.org/2001/XMLSchema" xmlns:xs="http://www.w3.org/2001/XMLSchema" xmlns:p="http://schemas.microsoft.com/office/2006/metadata/properties" xmlns:ns1="http://schemas.microsoft.com/sharepoint/v3" xmlns:ns3="6e4ab056-d569-48b7-9909-26fffe752774" xmlns:ns4="136b1c39-3fdb-4902-a92a-6d7a51720696" targetNamespace="http://schemas.microsoft.com/office/2006/metadata/properties" ma:root="true" ma:fieldsID="42fb4a9abb368145b689234cc3047b0d" ns1:_="" ns3:_="" ns4:_="">
    <xsd:import namespace="http://schemas.microsoft.com/sharepoint/v3"/>
    <xsd:import namespace="6e4ab056-d569-48b7-9909-26fffe752774"/>
    <xsd:import namespace="136b1c39-3fdb-4902-a92a-6d7a517206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ab056-d569-48b7-9909-26fffe7527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b1c39-3fdb-4902-a92a-6d7a51720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36b1c39-3fdb-4902-a92a-6d7a5172069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8C7EB7-F087-41E8-90C6-D9AD1D63F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4ab056-d569-48b7-9909-26fffe752774"/>
    <ds:schemaRef ds:uri="136b1c39-3fdb-4902-a92a-6d7a51720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79C8C6-7D11-4A2E-9CC1-1464AE28E0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F24ABD-2540-4ADF-B75E-97F2CFA691C5}">
  <ds:schemaRefs>
    <ds:schemaRef ds:uri="http://schemas.microsoft.com/sharepoint/v3"/>
    <ds:schemaRef ds:uri="http://schemas.microsoft.com/office/2006/documentManagement/types"/>
    <ds:schemaRef ds:uri="http://purl.org/dc/elements/1.1/"/>
    <ds:schemaRef ds:uri="6e4ab056-d569-48b7-9909-26fffe752774"/>
    <ds:schemaRef ds:uri="http://schemas.microsoft.com/office/2006/metadata/properties"/>
    <ds:schemaRef ds:uri="http://purl.org/dc/terms/"/>
    <ds:schemaRef ds:uri="http://purl.org/dc/dcmitype/"/>
    <ds:schemaRef ds:uri="136b1c39-3fdb-4902-a92a-6d7a5172069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BL3-6</vt:lpstr>
      <vt:lpstr>PL7-10</vt:lpstr>
      <vt:lpstr>CH11</vt:lpstr>
      <vt:lpstr>CH12</vt:lpstr>
      <vt:lpstr>CH13</vt:lpstr>
      <vt:lpstr>CF14-17</vt:lpstr>
      <vt:lpstr>'BL3-6'!Print_Area</vt:lpstr>
      <vt:lpstr>'CF14-17'!Print_Area</vt:lpstr>
      <vt:lpstr>'CH11'!Print_Area</vt:lpstr>
      <vt:lpstr>'CH12'!Print_Area</vt:lpstr>
      <vt:lpstr>'CH13'!Print_Area</vt:lpstr>
      <vt:lpstr>'PL7-10'!Print_Area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2024-05-13T07:22:49Z</dcterms:created>
  <dcterms:modified xsi:type="dcterms:W3CDTF">2025-05-16T08:28:54Z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0x010100CDE88BA546B93047887688DB5F99094B</vt:lpwstr>
  </property>
</Properties>
</file>